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112 кабинет\МОИ ДОКУМЕНТЫ\МОИ ДОКУМЕНТЫ\НОКОД\2017\2017 НОКО Дошкольники\Акимова Итог\"/>
    </mc:Choice>
  </mc:AlternateContent>
  <bookViews>
    <workbookView xWindow="240" yWindow="150" windowWidth="20730" windowHeight="11760" tabRatio="800" firstSheet="6" activeTab="14"/>
  </bookViews>
  <sheets>
    <sheet name="ДОУ_1" sheetId="6" r:id="rId1"/>
    <sheet name="ДОУ_2" sheetId="49" r:id="rId2"/>
    <sheet name="ДОУ_3" sheetId="50" r:id="rId3"/>
    <sheet name="ДОУ_4" sheetId="51" r:id="rId4"/>
    <sheet name="ДОУ_5" sheetId="52" r:id="rId5"/>
    <sheet name="ДОУ_6" sheetId="53" r:id="rId6"/>
    <sheet name="ДОУ_7" sheetId="54" r:id="rId7"/>
    <sheet name="ДОУ_8" sheetId="55" r:id="rId8"/>
    <sheet name="ДОУ_9" sheetId="56" r:id="rId9"/>
    <sheet name="ДОУ_10" sheetId="57" r:id="rId10"/>
    <sheet name="ДОУ_11" sheetId="58" r:id="rId11"/>
    <sheet name="ДОУ_12" sheetId="59" r:id="rId12"/>
    <sheet name="ДОУ_13" sheetId="60" r:id="rId13"/>
    <sheet name="ДОУ_14" sheetId="61" r:id="rId14"/>
    <sheet name="ДОУ_15" sheetId="62" r:id="rId15"/>
    <sheet name="bus.gov.ru" sheetId="10" r:id="rId16"/>
    <sheet name="Рейтинг" sheetId="43" r:id="rId17"/>
    <sheet name="Рэнкинг" sheetId="13" r:id="rId18"/>
    <sheet name="Профиль" sheetId="3" r:id="rId19"/>
    <sheet name="Форма_1(Анк)" sheetId="48" r:id="rId20"/>
    <sheet name="Зависимости" sheetId="47" r:id="rId21"/>
  </sheets>
  <externalReferences>
    <externalReference r:id="rId22"/>
  </externalReferences>
  <definedNames>
    <definedName name="_xlnm._FilterDatabase" localSheetId="17" hidden="1">Рэнкинг!$A$1:$M$1</definedName>
    <definedName name="_xlnm._FilterDatabase" localSheetId="19" hidden="1">'Форма_1(Анк)'!$A$1:$CW$67</definedName>
    <definedName name="_xlnm.Print_Titles" localSheetId="19">'Форма_1(Анк)'!$1:$1</definedName>
  </definedNames>
  <calcPr calcId="162913"/>
</workbook>
</file>

<file path=xl/calcChain.xml><?xml version="1.0" encoding="utf-8"?>
<calcChain xmlns="http://schemas.openxmlformats.org/spreadsheetml/2006/main">
  <c r="Q31" i="62" l="1"/>
  <c r="Q32" i="62"/>
  <c r="Q33" i="62"/>
  <c r="Q34" i="62"/>
  <c r="Q35" i="62"/>
  <c r="Q36" i="62"/>
  <c r="Q37" i="62"/>
  <c r="Q38" i="62"/>
  <c r="Q39" i="62"/>
  <c r="Q40" i="62"/>
  <c r="Q41" i="62"/>
  <c r="Q42" i="62"/>
  <c r="Q43" i="62"/>
  <c r="Q44" i="62"/>
  <c r="Q45" i="62"/>
  <c r="Q30" i="62"/>
  <c r="Q31" i="61"/>
  <c r="Q32" i="61"/>
  <c r="Q33" i="61"/>
  <c r="Q34" i="61"/>
  <c r="Q35" i="61"/>
  <c r="Q36" i="61"/>
  <c r="Q37" i="61"/>
  <c r="Q38" i="61"/>
  <c r="Q39" i="61"/>
  <c r="Q40" i="61"/>
  <c r="Q41" i="61"/>
  <c r="Q42" i="61"/>
  <c r="Q43" i="61"/>
  <c r="Q44" i="61"/>
  <c r="Q45" i="61"/>
  <c r="Q30" i="61"/>
  <c r="Q31" i="60"/>
  <c r="Q32" i="60"/>
  <c r="Q33" i="60"/>
  <c r="Q34" i="60"/>
  <c r="Q35" i="60"/>
  <c r="Q36" i="60"/>
  <c r="Q37" i="60"/>
  <c r="Q38" i="60"/>
  <c r="Q39" i="60"/>
  <c r="Q40" i="60"/>
  <c r="Q41" i="60"/>
  <c r="Q42" i="60"/>
  <c r="Q43" i="60"/>
  <c r="Q44" i="60"/>
  <c r="Q45" i="60"/>
  <c r="Q30" i="60"/>
  <c r="Q31" i="59"/>
  <c r="Q32" i="59"/>
  <c r="Q33" i="59"/>
  <c r="Q34" i="59"/>
  <c r="Q35" i="59"/>
  <c r="Q36" i="59"/>
  <c r="Q37" i="59"/>
  <c r="Q38" i="59"/>
  <c r="Q39" i="59"/>
  <c r="Q40" i="59"/>
  <c r="Q41" i="59"/>
  <c r="Q42" i="59"/>
  <c r="Q43" i="59"/>
  <c r="Q44" i="59"/>
  <c r="Q45" i="59"/>
  <c r="Q30" i="59"/>
  <c r="Q31" i="58"/>
  <c r="Q32" i="58"/>
  <c r="Q33" i="58"/>
  <c r="Q34" i="58"/>
  <c r="Q35" i="58"/>
  <c r="Q36" i="58"/>
  <c r="Q37" i="58"/>
  <c r="Q38" i="58"/>
  <c r="Q39" i="58"/>
  <c r="Q40" i="58"/>
  <c r="Q41" i="58"/>
  <c r="Q42" i="58"/>
  <c r="Q43" i="58"/>
  <c r="Q44" i="58"/>
  <c r="Q45" i="58"/>
  <c r="Q30" i="58"/>
  <c r="Q31" i="57"/>
  <c r="Q32" i="57"/>
  <c r="Q33" i="57"/>
  <c r="Q34" i="57"/>
  <c r="Q35" i="57"/>
  <c r="Q36" i="57"/>
  <c r="Q37" i="57"/>
  <c r="Q38" i="57"/>
  <c r="Q39" i="57"/>
  <c r="Q40" i="57"/>
  <c r="Q41" i="57"/>
  <c r="Q42" i="57"/>
  <c r="Q43" i="57"/>
  <c r="Q44" i="57"/>
  <c r="Q45" i="57"/>
  <c r="Q30" i="57"/>
  <c r="Q31" i="56"/>
  <c r="Q32" i="56"/>
  <c r="Q33" i="56"/>
  <c r="Q34" i="56"/>
  <c r="Q35" i="56"/>
  <c r="Q36" i="56"/>
  <c r="Q37" i="56"/>
  <c r="Q38" i="56"/>
  <c r="Q39" i="56"/>
  <c r="Q40" i="56"/>
  <c r="Q41" i="56"/>
  <c r="Q42" i="56"/>
  <c r="Q43" i="56"/>
  <c r="Q44" i="56"/>
  <c r="Q45" i="56"/>
  <c r="Q30" i="56"/>
  <c r="Q31" i="55"/>
  <c r="Q32" i="55"/>
  <c r="Q33" i="55"/>
  <c r="Q34" i="55"/>
  <c r="Q35" i="55"/>
  <c r="Q36" i="55"/>
  <c r="Q37" i="55"/>
  <c r="Q38" i="55"/>
  <c r="Q39" i="55"/>
  <c r="Q40" i="55"/>
  <c r="Q41" i="55"/>
  <c r="Q42" i="55"/>
  <c r="Q43" i="55"/>
  <c r="Q44" i="55"/>
  <c r="Q45" i="55"/>
  <c r="Q30" i="55"/>
  <c r="Q31" i="54"/>
  <c r="Q32" i="54"/>
  <c r="Q33" i="54"/>
  <c r="Q34" i="54"/>
  <c r="Q35" i="54"/>
  <c r="Q36" i="54"/>
  <c r="Q37" i="54"/>
  <c r="Q38" i="54"/>
  <c r="Q39" i="54"/>
  <c r="Q40" i="54"/>
  <c r="Q41" i="54"/>
  <c r="Q42" i="54"/>
  <c r="Q43" i="54"/>
  <c r="Q44" i="54"/>
  <c r="Q45" i="54"/>
  <c r="Q30" i="54"/>
  <c r="Q31" i="53"/>
  <c r="Q32" i="53"/>
  <c r="Q33" i="53"/>
  <c r="Q34" i="53"/>
  <c r="Q35" i="53"/>
  <c r="Q36" i="53"/>
  <c r="Q37" i="53"/>
  <c r="Q38" i="53"/>
  <c r="Q39" i="53"/>
  <c r="Q40" i="53"/>
  <c r="Q41" i="53"/>
  <c r="Q42" i="53"/>
  <c r="Q43" i="53"/>
  <c r="Q44" i="53"/>
  <c r="Q45" i="53"/>
  <c r="Q30" i="53"/>
  <c r="Q31" i="52"/>
  <c r="Q32" i="52"/>
  <c r="Q33" i="52"/>
  <c r="Q34" i="52"/>
  <c r="Q35" i="52"/>
  <c r="Q36" i="52"/>
  <c r="Q37" i="52"/>
  <c r="Q38" i="52"/>
  <c r="Q39" i="52"/>
  <c r="Q40" i="52"/>
  <c r="Q41" i="52"/>
  <c r="Q42" i="52"/>
  <c r="Q43" i="52"/>
  <c r="Q44" i="52"/>
  <c r="Q45" i="52"/>
  <c r="Q30" i="52"/>
  <c r="Q31" i="51"/>
  <c r="Q32" i="51"/>
  <c r="Q33" i="51"/>
  <c r="Q34" i="51"/>
  <c r="Q35" i="51"/>
  <c r="Q36" i="51"/>
  <c r="Q37" i="51"/>
  <c r="Q38" i="51"/>
  <c r="Q39" i="51"/>
  <c r="Q40" i="51"/>
  <c r="Q41" i="51"/>
  <c r="Q42" i="51"/>
  <c r="Q43" i="51"/>
  <c r="Q44" i="51"/>
  <c r="Q45" i="51"/>
  <c r="Q30" i="51"/>
  <c r="Q45" i="50"/>
  <c r="Q31" i="50"/>
  <c r="Q32" i="50"/>
  <c r="Q33" i="50"/>
  <c r="Q34" i="50"/>
  <c r="Q35" i="50"/>
  <c r="Q36" i="50"/>
  <c r="Q37" i="50"/>
  <c r="Q38" i="50"/>
  <c r="Q39" i="50"/>
  <c r="Q40" i="50"/>
  <c r="Q41" i="50"/>
  <c r="Q42" i="50"/>
  <c r="Q43" i="50"/>
  <c r="Q44" i="50"/>
  <c r="Q30" i="50"/>
  <c r="Q31" i="49"/>
  <c r="Q32" i="49"/>
  <c r="Q33" i="49"/>
  <c r="Q34" i="49"/>
  <c r="Q35" i="49"/>
  <c r="Q36" i="49"/>
  <c r="Q37" i="49"/>
  <c r="Q38" i="49"/>
  <c r="Q39" i="49"/>
  <c r="Q40" i="49"/>
  <c r="Q41" i="49"/>
  <c r="Q42" i="49"/>
  <c r="Q43" i="49"/>
  <c r="Q44" i="49"/>
  <c r="Q45" i="49"/>
  <c r="Q30" i="49"/>
  <c r="Q31" i="6" l="1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30" i="6"/>
  <c r="AD19" i="48" l="1"/>
  <c r="AD52" i="48"/>
  <c r="AD57" i="48"/>
  <c r="AC19" i="48"/>
  <c r="AC52" i="48"/>
  <c r="AC57" i="48"/>
  <c r="M46" i="62"/>
  <c r="L46" i="62"/>
  <c r="I34" i="62"/>
  <c r="H34" i="62"/>
  <c r="M46" i="61"/>
  <c r="L46" i="61"/>
  <c r="I34" i="61"/>
  <c r="H34" i="61"/>
  <c r="M46" i="60"/>
  <c r="L46" i="60"/>
  <c r="I34" i="60"/>
  <c r="H34" i="60"/>
  <c r="M46" i="59"/>
  <c r="L46" i="59"/>
  <c r="I34" i="59"/>
  <c r="H34" i="59"/>
  <c r="M46" i="58"/>
  <c r="L46" i="58"/>
  <c r="I34" i="58"/>
  <c r="H34" i="58"/>
  <c r="M46" i="57"/>
  <c r="L46" i="57"/>
  <c r="I34" i="57"/>
  <c r="H34" i="57"/>
  <c r="M46" i="56"/>
  <c r="L46" i="56"/>
  <c r="I34" i="56"/>
  <c r="H34" i="56"/>
  <c r="M46" i="55"/>
  <c r="L46" i="55"/>
  <c r="I34" i="55"/>
  <c r="H34" i="55"/>
  <c r="M46" i="54"/>
  <c r="L46" i="54"/>
  <c r="I34" i="54"/>
  <c r="H34" i="54"/>
  <c r="M46" i="53"/>
  <c r="L46" i="53"/>
  <c r="I34" i="53"/>
  <c r="H34" i="53"/>
  <c r="M46" i="52"/>
  <c r="L46" i="52"/>
  <c r="I34" i="52"/>
  <c r="H34" i="52"/>
  <c r="M46" i="51"/>
  <c r="L46" i="51"/>
  <c r="I34" i="51"/>
  <c r="H34" i="51"/>
  <c r="M46" i="50"/>
  <c r="L46" i="50"/>
  <c r="I34" i="50"/>
  <c r="H34" i="50"/>
  <c r="M46" i="49"/>
  <c r="L46" i="49"/>
  <c r="I34" i="49"/>
  <c r="H34" i="49"/>
  <c r="I34" i="6"/>
  <c r="H34" i="6"/>
  <c r="I18" i="47"/>
  <c r="J18" i="47"/>
  <c r="K18" i="47"/>
  <c r="L18" i="47"/>
  <c r="M18" i="47"/>
  <c r="N18" i="47"/>
  <c r="O18" i="47"/>
  <c r="P18" i="47"/>
  <c r="Q18" i="47"/>
  <c r="R18" i="47"/>
  <c r="S18" i="47"/>
  <c r="T18" i="47"/>
  <c r="U18" i="47"/>
  <c r="V18" i="47"/>
  <c r="W18" i="47"/>
  <c r="X18" i="47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O164" i="13"/>
  <c r="O165" i="13" s="1"/>
  <c r="O162" i="13"/>
  <c r="O160" i="13"/>
  <c r="H6" i="43"/>
  <c r="H7" i="43"/>
  <c r="H9" i="43"/>
  <c r="H11" i="43"/>
  <c r="H13" i="43"/>
  <c r="K19" i="3"/>
  <c r="L19" i="3"/>
  <c r="M19" i="3"/>
  <c r="N19" i="3"/>
  <c r="O19" i="3"/>
  <c r="K22" i="3"/>
  <c r="L22" i="3"/>
  <c r="M22" i="3"/>
  <c r="N22" i="3"/>
  <c r="O22" i="3"/>
  <c r="K23" i="3"/>
  <c r="L23" i="3"/>
  <c r="M23" i="3"/>
  <c r="N23" i="3"/>
  <c r="O23" i="3"/>
  <c r="K24" i="3"/>
  <c r="L24" i="3"/>
  <c r="M24" i="3"/>
  <c r="N24" i="3"/>
  <c r="O24" i="3"/>
  <c r="K25" i="3"/>
  <c r="L25" i="3"/>
  <c r="M25" i="3"/>
  <c r="N25" i="3"/>
  <c r="O25" i="3"/>
  <c r="AM6" i="43"/>
  <c r="AO6" i="43"/>
  <c r="AM7" i="43"/>
  <c r="AO7" i="43"/>
  <c r="AM8" i="43"/>
  <c r="AO8" i="43"/>
  <c r="AM9" i="43"/>
  <c r="AO9" i="43"/>
  <c r="AM10" i="43"/>
  <c r="AO10" i="43"/>
  <c r="AM11" i="43"/>
  <c r="AO11" i="43"/>
  <c r="AM12" i="43"/>
  <c r="AO12" i="43"/>
  <c r="H8" i="43"/>
  <c r="H10" i="43"/>
  <c r="H12" i="43"/>
  <c r="H14" i="43"/>
  <c r="AA65" i="48"/>
  <c r="AA64" i="48" s="1"/>
  <c r="Z65" i="48"/>
  <c r="Z64" i="48" s="1"/>
  <c r="Y65" i="48"/>
  <c r="Y64" i="48" s="1"/>
  <c r="X65" i="48"/>
  <c r="X64" i="48" s="1"/>
  <c r="W65" i="48"/>
  <c r="V65" i="48"/>
  <c r="V64" i="48" s="1"/>
  <c r="U65" i="48"/>
  <c r="T65" i="48"/>
  <c r="T64" i="48" s="1"/>
  <c r="S65" i="48"/>
  <c r="R65" i="48"/>
  <c r="R64" i="48" s="1"/>
  <c r="Q65" i="48"/>
  <c r="Q64" i="48" s="1"/>
  <c r="P65" i="48"/>
  <c r="O65" i="48"/>
  <c r="N65" i="48"/>
  <c r="M65" i="48"/>
  <c r="J65" i="48" s="1"/>
  <c r="E65" i="48"/>
  <c r="W64" i="48"/>
  <c r="S64" i="48"/>
  <c r="P64" i="48"/>
  <c r="O64" i="48"/>
  <c r="N64" i="48"/>
  <c r="AA63" i="48"/>
  <c r="Z63" i="48"/>
  <c r="Y63" i="48"/>
  <c r="X63" i="48"/>
  <c r="W63" i="48"/>
  <c r="V63" i="48"/>
  <c r="U63" i="48"/>
  <c r="T63" i="48"/>
  <c r="S63" i="48"/>
  <c r="R63" i="48"/>
  <c r="Q63" i="48"/>
  <c r="P63" i="48"/>
  <c r="O63" i="48"/>
  <c r="N63" i="48"/>
  <c r="M63" i="48"/>
  <c r="E63" i="48"/>
  <c r="AA62" i="48"/>
  <c r="Z62" i="48"/>
  <c r="Y62" i="48"/>
  <c r="X62" i="48"/>
  <c r="W62" i="48"/>
  <c r="V62" i="48"/>
  <c r="U62" i="48"/>
  <c r="T62" i="48"/>
  <c r="S62" i="48"/>
  <c r="R62" i="48"/>
  <c r="Q62" i="48"/>
  <c r="P62" i="48"/>
  <c r="O62" i="48"/>
  <c r="N62" i="48"/>
  <c r="M62" i="48"/>
  <c r="E62" i="48"/>
  <c r="AA61" i="48"/>
  <c r="Z61" i="48"/>
  <c r="Y61" i="48"/>
  <c r="X61" i="48"/>
  <c r="W61" i="48"/>
  <c r="V61" i="48"/>
  <c r="U61" i="48"/>
  <c r="T61" i="48"/>
  <c r="S61" i="48"/>
  <c r="R61" i="48"/>
  <c r="Q61" i="48"/>
  <c r="P61" i="48"/>
  <c r="O61" i="48"/>
  <c r="N61" i="48"/>
  <c r="M61" i="48"/>
  <c r="E61" i="48"/>
  <c r="AA60" i="48"/>
  <c r="Z60" i="48"/>
  <c r="Y60" i="48"/>
  <c r="X60" i="48"/>
  <c r="W60" i="48"/>
  <c r="V60" i="48"/>
  <c r="U60" i="48"/>
  <c r="T60" i="48"/>
  <c r="S60" i="48"/>
  <c r="R60" i="48"/>
  <c r="Q60" i="48"/>
  <c r="P60" i="48"/>
  <c r="O60" i="48"/>
  <c r="N60" i="48"/>
  <c r="M60" i="48"/>
  <c r="AA59" i="48"/>
  <c r="Z59" i="48"/>
  <c r="Y59" i="48"/>
  <c r="Y58" i="48" s="1"/>
  <c r="X59" i="48"/>
  <c r="W59" i="48"/>
  <c r="V59" i="48"/>
  <c r="V58" i="48" s="1"/>
  <c r="U59" i="48"/>
  <c r="T59" i="48"/>
  <c r="T58" i="48" s="1"/>
  <c r="S59" i="48"/>
  <c r="R59" i="48"/>
  <c r="R58" i="48" s="1"/>
  <c r="Q59" i="48"/>
  <c r="P59" i="48"/>
  <c r="O59" i="48"/>
  <c r="N59" i="48"/>
  <c r="N58" i="48" s="1"/>
  <c r="M59" i="48"/>
  <c r="E59" i="48"/>
  <c r="AA58" i="48"/>
  <c r="Z58" i="48"/>
  <c r="X58" i="48"/>
  <c r="W58" i="48"/>
  <c r="S58" i="48"/>
  <c r="P58" i="48"/>
  <c r="O58" i="48"/>
  <c r="AA56" i="48"/>
  <c r="Z56" i="48"/>
  <c r="Y56" i="48"/>
  <c r="X56" i="48"/>
  <c r="W56" i="48"/>
  <c r="V56" i="48"/>
  <c r="V55" i="48" s="1"/>
  <c r="U56" i="48"/>
  <c r="U55" i="48" s="1"/>
  <c r="T56" i="48"/>
  <c r="S56" i="48"/>
  <c r="R56" i="48"/>
  <c r="R55" i="48" s="1"/>
  <c r="Q56" i="48"/>
  <c r="Q55" i="48" s="1"/>
  <c r="P56" i="48"/>
  <c r="O56" i="48"/>
  <c r="N56" i="48"/>
  <c r="N55" i="48" s="1"/>
  <c r="M56" i="48"/>
  <c r="E56" i="48"/>
  <c r="AA55" i="48"/>
  <c r="Z55" i="48"/>
  <c r="Y55" i="48"/>
  <c r="X55" i="48"/>
  <c r="W55" i="48"/>
  <c r="T55" i="48"/>
  <c r="S55" i="48"/>
  <c r="P55" i="48"/>
  <c r="O55" i="48"/>
  <c r="AA54" i="48"/>
  <c r="AA53" i="48" s="1"/>
  <c r="Z54" i="48"/>
  <c r="Y54" i="48"/>
  <c r="X54" i="48"/>
  <c r="W54" i="48"/>
  <c r="W53" i="48" s="1"/>
  <c r="V54" i="48"/>
  <c r="U54" i="48"/>
  <c r="T54" i="48"/>
  <c r="S54" i="48"/>
  <c r="S53" i="48" s="1"/>
  <c r="R54" i="48"/>
  <c r="R53" i="48" s="1"/>
  <c r="Q54" i="48"/>
  <c r="P54" i="48"/>
  <c r="O54" i="48"/>
  <c r="O53" i="48" s="1"/>
  <c r="N54" i="48"/>
  <c r="M54" i="48"/>
  <c r="E54" i="48"/>
  <c r="Z53" i="48"/>
  <c r="Y53" i="48"/>
  <c r="X53" i="48"/>
  <c r="V53" i="48"/>
  <c r="U53" i="48"/>
  <c r="T53" i="48"/>
  <c r="Q53" i="48"/>
  <c r="P53" i="48"/>
  <c r="M53" i="48"/>
  <c r="AA51" i="48"/>
  <c r="Z51" i="48"/>
  <c r="Y51" i="48"/>
  <c r="X51" i="48"/>
  <c r="W51" i="48"/>
  <c r="V51" i="48"/>
  <c r="U51" i="48"/>
  <c r="T51" i="48"/>
  <c r="S51" i="48"/>
  <c r="R51" i="48"/>
  <c r="Q51" i="48"/>
  <c r="P51" i="48"/>
  <c r="O51" i="48"/>
  <c r="N51" i="48"/>
  <c r="M51" i="48"/>
  <c r="E51" i="48"/>
  <c r="AA50" i="48"/>
  <c r="Z50" i="48"/>
  <c r="Y50" i="48"/>
  <c r="X50" i="48"/>
  <c r="W50" i="48"/>
  <c r="V50" i="48"/>
  <c r="U50" i="48"/>
  <c r="T50" i="48"/>
  <c r="S50" i="48"/>
  <c r="R50" i="48"/>
  <c r="Q50" i="48"/>
  <c r="P50" i="48"/>
  <c r="O50" i="48"/>
  <c r="N50" i="48"/>
  <c r="M50" i="48"/>
  <c r="K50" i="48" s="1"/>
  <c r="E50" i="48"/>
  <c r="AA49" i="48"/>
  <c r="Z49" i="48"/>
  <c r="Y49" i="48"/>
  <c r="X49" i="48"/>
  <c r="W49" i="48"/>
  <c r="V49" i="48"/>
  <c r="U49" i="48"/>
  <c r="T49" i="48"/>
  <c r="S49" i="48"/>
  <c r="R49" i="48"/>
  <c r="Q49" i="48"/>
  <c r="P49" i="48"/>
  <c r="O49" i="48"/>
  <c r="N49" i="48"/>
  <c r="M49" i="48"/>
  <c r="E49" i="48"/>
  <c r="AA48" i="48"/>
  <c r="Z48" i="48"/>
  <c r="Y48" i="48"/>
  <c r="X48" i="48"/>
  <c r="W48" i="48"/>
  <c r="V48" i="48"/>
  <c r="U48" i="48"/>
  <c r="T48" i="48"/>
  <c r="S48" i="48"/>
  <c r="R48" i="48"/>
  <c r="Q48" i="48"/>
  <c r="P48" i="48"/>
  <c r="O48" i="48"/>
  <c r="N48" i="48"/>
  <c r="M48" i="48"/>
  <c r="AA47" i="48"/>
  <c r="Z47" i="48"/>
  <c r="Y47" i="48"/>
  <c r="X47" i="48"/>
  <c r="W47" i="48"/>
  <c r="V47" i="48"/>
  <c r="U47" i="48"/>
  <c r="T47" i="48"/>
  <c r="S47" i="48"/>
  <c r="R47" i="48"/>
  <c r="Q47" i="48"/>
  <c r="P47" i="48"/>
  <c r="O47" i="48"/>
  <c r="N47" i="48"/>
  <c r="M47" i="48"/>
  <c r="E47" i="48"/>
  <c r="AA46" i="48"/>
  <c r="Z46" i="48"/>
  <c r="Y46" i="48"/>
  <c r="X46" i="48"/>
  <c r="W46" i="48"/>
  <c r="V46" i="48"/>
  <c r="U46" i="48"/>
  <c r="T46" i="48"/>
  <c r="S46" i="48"/>
  <c r="R46" i="48"/>
  <c r="Q46" i="48"/>
  <c r="P46" i="48"/>
  <c r="O46" i="48"/>
  <c r="N46" i="48"/>
  <c r="M46" i="48"/>
  <c r="E46" i="48"/>
  <c r="AA45" i="48"/>
  <c r="Z45" i="48"/>
  <c r="Y45" i="48"/>
  <c r="X45" i="48"/>
  <c r="W45" i="48"/>
  <c r="V45" i="48"/>
  <c r="U45" i="48"/>
  <c r="T45" i="48"/>
  <c r="S45" i="48"/>
  <c r="R45" i="48"/>
  <c r="Q45" i="48"/>
  <c r="P45" i="48"/>
  <c r="O45" i="48"/>
  <c r="N45" i="48"/>
  <c r="M45" i="48"/>
  <c r="AA44" i="48"/>
  <c r="Z44" i="48"/>
  <c r="Y44" i="48"/>
  <c r="X44" i="48"/>
  <c r="W44" i="48"/>
  <c r="V44" i="48"/>
  <c r="U44" i="48"/>
  <c r="T44" i="48"/>
  <c r="S44" i="48"/>
  <c r="R44" i="48"/>
  <c r="Q44" i="48"/>
  <c r="P44" i="48"/>
  <c r="O44" i="48"/>
  <c r="N44" i="48"/>
  <c r="M44" i="48"/>
  <c r="E44" i="48"/>
  <c r="AA43" i="48"/>
  <c r="Z43" i="48"/>
  <c r="Y43" i="48"/>
  <c r="X43" i="48"/>
  <c r="W43" i="48"/>
  <c r="V43" i="48"/>
  <c r="U43" i="48"/>
  <c r="T43" i="48"/>
  <c r="S43" i="48"/>
  <c r="R43" i="48"/>
  <c r="Q43" i="48"/>
  <c r="P43" i="48"/>
  <c r="O43" i="48"/>
  <c r="N43" i="48"/>
  <c r="M43" i="48"/>
  <c r="K43" i="48" s="1"/>
  <c r="E43" i="48"/>
  <c r="AA42" i="48"/>
  <c r="Z42" i="48"/>
  <c r="Y42" i="48"/>
  <c r="X42" i="48"/>
  <c r="W42" i="48"/>
  <c r="V42" i="48"/>
  <c r="U42" i="48"/>
  <c r="T42" i="48"/>
  <c r="S42" i="48"/>
  <c r="R42" i="48"/>
  <c r="Q42" i="48"/>
  <c r="P42" i="48"/>
  <c r="O42" i="48"/>
  <c r="N42" i="48"/>
  <c r="M42" i="48"/>
  <c r="E42" i="48"/>
  <c r="AA41" i="48"/>
  <c r="Z41" i="48"/>
  <c r="Y41" i="48"/>
  <c r="X41" i="48"/>
  <c r="W41" i="48"/>
  <c r="V41" i="48"/>
  <c r="U41" i="48"/>
  <c r="T41" i="48"/>
  <c r="S41" i="48"/>
  <c r="R41" i="48"/>
  <c r="Q41" i="48"/>
  <c r="P41" i="48"/>
  <c r="O41" i="48"/>
  <c r="N41" i="48"/>
  <c r="M41" i="48"/>
  <c r="AA40" i="48"/>
  <c r="Z40" i="48"/>
  <c r="Y40" i="48"/>
  <c r="X40" i="48"/>
  <c r="W40" i="48"/>
  <c r="V40" i="48"/>
  <c r="U40" i="48"/>
  <c r="T40" i="48"/>
  <c r="S40" i="48"/>
  <c r="R40" i="48"/>
  <c r="Q40" i="48"/>
  <c r="P40" i="48"/>
  <c r="O40" i="48"/>
  <c r="N40" i="48"/>
  <c r="M40" i="48"/>
  <c r="E40" i="48"/>
  <c r="AA39" i="48"/>
  <c r="Z39" i="48"/>
  <c r="Y39" i="48"/>
  <c r="X39" i="48"/>
  <c r="W39" i="48"/>
  <c r="V39" i="48"/>
  <c r="U39" i="48"/>
  <c r="T39" i="48"/>
  <c r="S39" i="48"/>
  <c r="R39" i="48"/>
  <c r="Q39" i="48"/>
  <c r="P39" i="48"/>
  <c r="O39" i="48"/>
  <c r="N39" i="48"/>
  <c r="M39" i="48"/>
  <c r="E39" i="48"/>
  <c r="AA38" i="48"/>
  <c r="Z38" i="48"/>
  <c r="Y38" i="48"/>
  <c r="X38" i="48"/>
  <c r="W38" i="48"/>
  <c r="V38" i="48"/>
  <c r="U38" i="48"/>
  <c r="T38" i="48"/>
  <c r="S38" i="48"/>
  <c r="R38" i="48"/>
  <c r="Q38" i="48"/>
  <c r="P38" i="48"/>
  <c r="O38" i="48"/>
  <c r="N38" i="48"/>
  <c r="M38" i="48"/>
  <c r="E38" i="48"/>
  <c r="AA37" i="48"/>
  <c r="Z37" i="48"/>
  <c r="Y37" i="48"/>
  <c r="X37" i="48"/>
  <c r="W37" i="48"/>
  <c r="V37" i="48"/>
  <c r="U37" i="48"/>
  <c r="T37" i="48"/>
  <c r="S37" i="48"/>
  <c r="R37" i="48"/>
  <c r="Q37" i="48"/>
  <c r="P37" i="48"/>
  <c r="O37" i="48"/>
  <c r="N37" i="48"/>
  <c r="M37" i="48"/>
  <c r="AA36" i="48"/>
  <c r="Z36" i="48"/>
  <c r="Y36" i="48"/>
  <c r="X36" i="48"/>
  <c r="W36" i="48"/>
  <c r="V36" i="48"/>
  <c r="U36" i="48"/>
  <c r="T36" i="48"/>
  <c r="S36" i="48"/>
  <c r="R36" i="48"/>
  <c r="Q36" i="48"/>
  <c r="P36" i="48"/>
  <c r="O36" i="48"/>
  <c r="J36" i="48" s="1"/>
  <c r="N36" i="48"/>
  <c r="M36" i="48"/>
  <c r="E36" i="48"/>
  <c r="AA35" i="48"/>
  <c r="Z35" i="48"/>
  <c r="Y35" i="48"/>
  <c r="X35" i="48"/>
  <c r="W35" i="48"/>
  <c r="V35" i="48"/>
  <c r="U35" i="48"/>
  <c r="T35" i="48"/>
  <c r="S35" i="48"/>
  <c r="R35" i="48"/>
  <c r="Q35" i="48"/>
  <c r="P35" i="48"/>
  <c r="O35" i="48"/>
  <c r="J35" i="48" s="1"/>
  <c r="N35" i="48"/>
  <c r="M35" i="48"/>
  <c r="E35" i="48"/>
  <c r="AA34" i="48"/>
  <c r="Z34" i="48"/>
  <c r="Y34" i="48"/>
  <c r="X34" i="48"/>
  <c r="W34" i="48"/>
  <c r="V34" i="48"/>
  <c r="U34" i="48"/>
  <c r="T34" i="48"/>
  <c r="S34" i="48"/>
  <c r="R34" i="48"/>
  <c r="Q34" i="48"/>
  <c r="P34" i="48"/>
  <c r="O34" i="48"/>
  <c r="N34" i="48"/>
  <c r="M34" i="48"/>
  <c r="E34" i="48"/>
  <c r="AA33" i="48"/>
  <c r="Z33" i="48"/>
  <c r="Y33" i="48"/>
  <c r="X33" i="48"/>
  <c r="W33" i="48"/>
  <c r="V33" i="48"/>
  <c r="U33" i="48"/>
  <c r="T33" i="48"/>
  <c r="S33" i="48"/>
  <c r="R33" i="48"/>
  <c r="Q33" i="48"/>
  <c r="P33" i="48"/>
  <c r="O33" i="48"/>
  <c r="N33" i="48"/>
  <c r="M33" i="48"/>
  <c r="E33" i="48"/>
  <c r="AA32" i="48"/>
  <c r="Z32" i="48"/>
  <c r="Y32" i="48"/>
  <c r="X32" i="48"/>
  <c r="W32" i="48"/>
  <c r="V32" i="48"/>
  <c r="U32" i="48"/>
  <c r="T32" i="48"/>
  <c r="S32" i="48"/>
  <c r="R32" i="48"/>
  <c r="Q32" i="48"/>
  <c r="P32" i="48"/>
  <c r="O32" i="48"/>
  <c r="N32" i="48"/>
  <c r="M32" i="48"/>
  <c r="E32" i="48"/>
  <c r="AA31" i="48"/>
  <c r="Z31" i="48"/>
  <c r="Y31" i="48"/>
  <c r="X31" i="48"/>
  <c r="W31" i="48"/>
  <c r="V31" i="48"/>
  <c r="U31" i="48"/>
  <c r="T31" i="48"/>
  <c r="S31" i="48"/>
  <c r="R31" i="48"/>
  <c r="Q31" i="48"/>
  <c r="P31" i="48"/>
  <c r="O31" i="48"/>
  <c r="N31" i="48"/>
  <c r="M31" i="48"/>
  <c r="AA30" i="48"/>
  <c r="Z30" i="48"/>
  <c r="Y30" i="48"/>
  <c r="X30" i="48"/>
  <c r="W30" i="48"/>
  <c r="V30" i="48"/>
  <c r="U30" i="48"/>
  <c r="T30" i="48"/>
  <c r="S30" i="48"/>
  <c r="R30" i="48"/>
  <c r="Q30" i="48"/>
  <c r="P30" i="48"/>
  <c r="O30" i="48"/>
  <c r="N30" i="48"/>
  <c r="M30" i="48"/>
  <c r="E30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E29" i="48"/>
  <c r="AA28" i="48"/>
  <c r="Z28" i="48"/>
  <c r="Y28" i="48"/>
  <c r="X28" i="48"/>
  <c r="W28" i="48"/>
  <c r="V28" i="48"/>
  <c r="U28" i="48"/>
  <c r="T28" i="48"/>
  <c r="S28" i="48"/>
  <c r="R28" i="48"/>
  <c r="Q28" i="48"/>
  <c r="P28" i="48"/>
  <c r="O28" i="48"/>
  <c r="N28" i="48"/>
  <c r="L28" i="48" s="1"/>
  <c r="M28" i="48"/>
  <c r="E28" i="48"/>
  <c r="AA27" i="48"/>
  <c r="Z27" i="48"/>
  <c r="Y27" i="48"/>
  <c r="X27" i="48"/>
  <c r="W27" i="48"/>
  <c r="V27" i="48"/>
  <c r="U27" i="48"/>
  <c r="T27" i="48"/>
  <c r="S27" i="48"/>
  <c r="R27" i="48"/>
  <c r="Q27" i="48"/>
  <c r="P27" i="48"/>
  <c r="O27" i="48"/>
  <c r="N27" i="48"/>
  <c r="L27" i="48" s="1"/>
  <c r="M27" i="48"/>
  <c r="E27" i="48"/>
  <c r="AA26" i="48"/>
  <c r="Z26" i="48"/>
  <c r="Y26" i="48"/>
  <c r="X26" i="48"/>
  <c r="W26" i="48"/>
  <c r="V26" i="48"/>
  <c r="U26" i="48"/>
  <c r="T26" i="48"/>
  <c r="S26" i="48"/>
  <c r="R26" i="48"/>
  <c r="Q26" i="48"/>
  <c r="P26" i="48"/>
  <c r="O26" i="48"/>
  <c r="N26" i="48"/>
  <c r="M26" i="48"/>
  <c r="E26" i="48"/>
  <c r="AA25" i="48"/>
  <c r="Z25" i="48"/>
  <c r="Y25" i="48"/>
  <c r="X25" i="48"/>
  <c r="W25" i="48"/>
  <c r="V25" i="48"/>
  <c r="U25" i="48"/>
  <c r="T25" i="48"/>
  <c r="S25" i="48"/>
  <c r="R25" i="48"/>
  <c r="Q25" i="48"/>
  <c r="P25" i="48"/>
  <c r="O25" i="48"/>
  <c r="N25" i="48"/>
  <c r="M25" i="48"/>
  <c r="E25" i="48"/>
  <c r="AA24" i="48"/>
  <c r="Z24" i="48"/>
  <c r="Y24" i="48"/>
  <c r="X24" i="48"/>
  <c r="W24" i="48"/>
  <c r="V24" i="48"/>
  <c r="U24" i="48"/>
  <c r="T24" i="48"/>
  <c r="S24" i="48"/>
  <c r="R24" i="48"/>
  <c r="Q24" i="48"/>
  <c r="P24" i="48"/>
  <c r="O24" i="48"/>
  <c r="N24" i="48"/>
  <c r="M24" i="48"/>
  <c r="AA23" i="48"/>
  <c r="Z23" i="48"/>
  <c r="Y23" i="48"/>
  <c r="X23" i="48"/>
  <c r="W23" i="48"/>
  <c r="V23" i="48"/>
  <c r="U23" i="48"/>
  <c r="T23" i="48"/>
  <c r="S23" i="48"/>
  <c r="R23" i="48"/>
  <c r="Q23" i="48"/>
  <c r="P23" i="48"/>
  <c r="O23" i="48"/>
  <c r="N23" i="48"/>
  <c r="M23" i="48"/>
  <c r="L23" i="48" s="1"/>
  <c r="E23" i="48"/>
  <c r="AA22" i="48"/>
  <c r="Z22" i="48"/>
  <c r="Y22" i="48"/>
  <c r="X22" i="48"/>
  <c r="W22" i="48"/>
  <c r="V22" i="48"/>
  <c r="U22" i="48"/>
  <c r="T22" i="48"/>
  <c r="S22" i="48"/>
  <c r="R22" i="48"/>
  <c r="Q22" i="48"/>
  <c r="P22" i="48"/>
  <c r="O22" i="48"/>
  <c r="N22" i="48"/>
  <c r="M22" i="48"/>
  <c r="E22" i="48"/>
  <c r="AA21" i="48"/>
  <c r="Z21" i="48"/>
  <c r="Y21" i="48"/>
  <c r="X21" i="48"/>
  <c r="W21" i="48"/>
  <c r="V21" i="48"/>
  <c r="U21" i="48"/>
  <c r="T21" i="48"/>
  <c r="S21" i="48"/>
  <c r="R21" i="48"/>
  <c r="Q21" i="48"/>
  <c r="P21" i="48"/>
  <c r="O21" i="48"/>
  <c r="N21" i="48"/>
  <c r="M21" i="48"/>
  <c r="E21" i="48"/>
  <c r="AA20" i="48"/>
  <c r="Z20" i="48"/>
  <c r="Y20" i="48"/>
  <c r="X20" i="48"/>
  <c r="W20" i="48"/>
  <c r="V20" i="48"/>
  <c r="U20" i="48"/>
  <c r="T20" i="48"/>
  <c r="S20" i="48"/>
  <c r="R20" i="48"/>
  <c r="Q20" i="48"/>
  <c r="P20" i="48"/>
  <c r="O20" i="48"/>
  <c r="N20" i="48"/>
  <c r="M20" i="48"/>
  <c r="AA18" i="48"/>
  <c r="Z18" i="48"/>
  <c r="Y18" i="48"/>
  <c r="X18" i="48"/>
  <c r="W18" i="48"/>
  <c r="V18" i="48"/>
  <c r="U18" i="48"/>
  <c r="T18" i="48"/>
  <c r="S18" i="48"/>
  <c r="R18" i="48"/>
  <c r="Q18" i="48"/>
  <c r="P18" i="48"/>
  <c r="O18" i="48"/>
  <c r="N18" i="48"/>
  <c r="M18" i="48"/>
  <c r="E18" i="48"/>
  <c r="AA17" i="48"/>
  <c r="Z17" i="48"/>
  <c r="Y17" i="48"/>
  <c r="X17" i="48"/>
  <c r="W17" i="48"/>
  <c r="V17" i="48"/>
  <c r="U17" i="48"/>
  <c r="T17" i="48"/>
  <c r="S17" i="48"/>
  <c r="R17" i="48"/>
  <c r="Q17" i="48"/>
  <c r="P17" i="48"/>
  <c r="O17" i="48"/>
  <c r="N17" i="48"/>
  <c r="M17" i="48"/>
  <c r="E17" i="48"/>
  <c r="AA16" i="48"/>
  <c r="Z16" i="48"/>
  <c r="Y16" i="48"/>
  <c r="X16" i="48"/>
  <c r="W16" i="48"/>
  <c r="V16" i="48"/>
  <c r="U16" i="48"/>
  <c r="T16" i="48"/>
  <c r="S16" i="48"/>
  <c r="R16" i="48"/>
  <c r="Q16" i="48"/>
  <c r="P16" i="48"/>
  <c r="O16" i="48"/>
  <c r="N16" i="48"/>
  <c r="M16" i="48"/>
  <c r="AA15" i="48"/>
  <c r="Z15" i="48"/>
  <c r="Y15" i="48"/>
  <c r="X15" i="48"/>
  <c r="W15" i="48"/>
  <c r="V15" i="48"/>
  <c r="U15" i="48"/>
  <c r="T15" i="48"/>
  <c r="S15" i="48"/>
  <c r="R15" i="48"/>
  <c r="Q15" i="48"/>
  <c r="P15" i="48"/>
  <c r="O15" i="48"/>
  <c r="N15" i="48"/>
  <c r="M15" i="48"/>
  <c r="E15" i="48"/>
  <c r="AA14" i="48"/>
  <c r="Z14" i="48"/>
  <c r="Y14" i="48"/>
  <c r="X14" i="48"/>
  <c r="W14" i="48"/>
  <c r="V14" i="48"/>
  <c r="U14" i="48"/>
  <c r="T14" i="48"/>
  <c r="S14" i="48"/>
  <c r="R14" i="48"/>
  <c r="Q14" i="48"/>
  <c r="P14" i="48"/>
  <c r="O14" i="48"/>
  <c r="N14" i="48"/>
  <c r="M14" i="48"/>
  <c r="E14" i="48"/>
  <c r="AA13" i="48"/>
  <c r="Z13" i="48"/>
  <c r="Y13" i="48"/>
  <c r="X13" i="48"/>
  <c r="W13" i="48"/>
  <c r="V13" i="48"/>
  <c r="U13" i="48"/>
  <c r="T13" i="48"/>
  <c r="S13" i="48"/>
  <c r="R13" i="48"/>
  <c r="Q13" i="48"/>
  <c r="P13" i="48"/>
  <c r="O13" i="48"/>
  <c r="N13" i="48"/>
  <c r="M13" i="48"/>
  <c r="E13" i="48"/>
  <c r="AA12" i="48"/>
  <c r="Z12" i="48"/>
  <c r="Y12" i="48"/>
  <c r="X12" i="48"/>
  <c r="W12" i="48"/>
  <c r="V12" i="48"/>
  <c r="U12" i="48"/>
  <c r="T12" i="48"/>
  <c r="S12" i="48"/>
  <c r="R12" i="48"/>
  <c r="Q12" i="48"/>
  <c r="P12" i="48"/>
  <c r="O12" i="48"/>
  <c r="N12" i="48"/>
  <c r="M12" i="48"/>
  <c r="E12" i="48"/>
  <c r="AA11" i="48"/>
  <c r="Z11" i="48"/>
  <c r="Y11" i="48"/>
  <c r="X11" i="48"/>
  <c r="W11" i="48"/>
  <c r="V11" i="48"/>
  <c r="U11" i="48"/>
  <c r="T11" i="48"/>
  <c r="S11" i="48"/>
  <c r="R11" i="48"/>
  <c r="Q11" i="48"/>
  <c r="P11" i="48"/>
  <c r="O11" i="48"/>
  <c r="N11" i="48"/>
  <c r="M11" i="48"/>
  <c r="E11" i="48"/>
  <c r="AA10" i="48"/>
  <c r="Z10" i="48"/>
  <c r="Y10" i="48"/>
  <c r="X10" i="48"/>
  <c r="W10" i="48"/>
  <c r="V10" i="48"/>
  <c r="U10" i="48"/>
  <c r="T10" i="48"/>
  <c r="S10" i="48"/>
  <c r="R10" i="48"/>
  <c r="Q10" i="48"/>
  <c r="P10" i="48"/>
  <c r="O10" i="48"/>
  <c r="N10" i="48"/>
  <c r="M10" i="48"/>
  <c r="AA9" i="48"/>
  <c r="Z9" i="48"/>
  <c r="Y9" i="48"/>
  <c r="X9" i="48"/>
  <c r="W9" i="48"/>
  <c r="V9" i="48"/>
  <c r="U9" i="48"/>
  <c r="T9" i="48"/>
  <c r="S9" i="48"/>
  <c r="R9" i="48"/>
  <c r="Q9" i="48"/>
  <c r="P9" i="48"/>
  <c r="O9" i="48"/>
  <c r="N9" i="48"/>
  <c r="M9" i="48"/>
  <c r="E9" i="48"/>
  <c r="AA8" i="48"/>
  <c r="Z8" i="48"/>
  <c r="Y8" i="48"/>
  <c r="X8" i="48"/>
  <c r="W8" i="48"/>
  <c r="V8" i="48"/>
  <c r="U8" i="48"/>
  <c r="T8" i="48"/>
  <c r="S8" i="48"/>
  <c r="R8" i="48"/>
  <c r="Q8" i="48"/>
  <c r="P8" i="48"/>
  <c r="O8" i="48"/>
  <c r="N8" i="48"/>
  <c r="M8" i="48"/>
  <c r="K8" i="48" s="1"/>
  <c r="E8" i="48"/>
  <c r="AA7" i="48"/>
  <c r="Z7" i="48"/>
  <c r="Y7" i="48"/>
  <c r="X7" i="48"/>
  <c r="W7" i="48"/>
  <c r="V7" i="48"/>
  <c r="U7" i="48"/>
  <c r="T7" i="48"/>
  <c r="S7" i="48"/>
  <c r="R7" i="48"/>
  <c r="Q7" i="48"/>
  <c r="P7" i="48"/>
  <c r="O7" i="48"/>
  <c r="N7" i="48"/>
  <c r="M7" i="48"/>
  <c r="AA6" i="48"/>
  <c r="Z6" i="48"/>
  <c r="Y6" i="48"/>
  <c r="X6" i="48"/>
  <c r="W6" i="48"/>
  <c r="V6" i="48"/>
  <c r="U6" i="48"/>
  <c r="T6" i="48"/>
  <c r="S6" i="48"/>
  <c r="R6" i="48"/>
  <c r="Q6" i="48"/>
  <c r="P6" i="48"/>
  <c r="O6" i="48"/>
  <c r="N6" i="48"/>
  <c r="M6" i="48"/>
  <c r="E6" i="48"/>
  <c r="AA5" i="48"/>
  <c r="Z5" i="48"/>
  <c r="Y5" i="48"/>
  <c r="X5" i="48"/>
  <c r="W5" i="48"/>
  <c r="V5" i="48"/>
  <c r="U5" i="48"/>
  <c r="T5" i="48"/>
  <c r="S5" i="48"/>
  <c r="R5" i="48"/>
  <c r="Q5" i="48"/>
  <c r="P5" i="48"/>
  <c r="O5" i="48"/>
  <c r="N5" i="48"/>
  <c r="M5" i="48"/>
  <c r="E5" i="48"/>
  <c r="AA4" i="48"/>
  <c r="Z4" i="48"/>
  <c r="Y4" i="48"/>
  <c r="X4" i="48"/>
  <c r="W4" i="48"/>
  <c r="V4" i="48"/>
  <c r="U4" i="48"/>
  <c r="T4" i="48"/>
  <c r="S4" i="48"/>
  <c r="R4" i="48"/>
  <c r="Q4" i="48"/>
  <c r="P4" i="48"/>
  <c r="O4" i="48"/>
  <c r="N4" i="48"/>
  <c r="M4" i="48"/>
  <c r="E4" i="48"/>
  <c r="AA3" i="48"/>
  <c r="Z3" i="48"/>
  <c r="Y3" i="48"/>
  <c r="X3" i="48"/>
  <c r="W3" i="48"/>
  <c r="V3" i="48"/>
  <c r="U3" i="48"/>
  <c r="T3" i="48"/>
  <c r="S3" i="48"/>
  <c r="R3" i="48"/>
  <c r="Q3" i="48"/>
  <c r="P3" i="48"/>
  <c r="O3" i="48"/>
  <c r="N3" i="48"/>
  <c r="M3" i="48"/>
  <c r="E3" i="48"/>
  <c r="AA2" i="48"/>
  <c r="Z2" i="48"/>
  <c r="Y2" i="48"/>
  <c r="X2" i="48"/>
  <c r="W2" i="48"/>
  <c r="V2" i="48"/>
  <c r="U2" i="48"/>
  <c r="T2" i="48"/>
  <c r="S2" i="48"/>
  <c r="R2" i="48"/>
  <c r="Q2" i="48"/>
  <c r="P2" i="48"/>
  <c r="O2" i="48"/>
  <c r="N2" i="48"/>
  <c r="M2" i="48"/>
  <c r="J41" i="48" l="1"/>
  <c r="S67" i="48"/>
  <c r="W67" i="48"/>
  <c r="J25" i="48"/>
  <c r="AC25" i="48" s="1"/>
  <c r="J33" i="48"/>
  <c r="L40" i="48"/>
  <c r="AD49" i="48"/>
  <c r="M64" i="48"/>
  <c r="L65" i="48"/>
  <c r="AC65" i="48"/>
  <c r="P67" i="48"/>
  <c r="T67" i="48"/>
  <c r="X67" i="48"/>
  <c r="AD5" i="48"/>
  <c r="K5" i="48"/>
  <c r="J7" i="48"/>
  <c r="AC7" i="48"/>
  <c r="AD8" i="48"/>
  <c r="J10" i="48"/>
  <c r="AC10" i="48"/>
  <c r="K11" i="48"/>
  <c r="AD30" i="48"/>
  <c r="K32" i="48"/>
  <c r="AC33" i="48"/>
  <c r="AC35" i="48"/>
  <c r="AC36" i="48"/>
  <c r="K49" i="48"/>
  <c r="AD50" i="48"/>
  <c r="K54" i="48"/>
  <c r="AD54" i="48" s="1"/>
  <c r="L61" i="48"/>
  <c r="K62" i="48"/>
  <c r="AD62" i="48" s="1"/>
  <c r="J62" i="48"/>
  <c r="AC62" i="48" s="1"/>
  <c r="J3" i="48"/>
  <c r="J4" i="48"/>
  <c r="AC4" i="48"/>
  <c r="J24" i="48"/>
  <c r="L26" i="48"/>
  <c r="L29" i="48"/>
  <c r="K30" i="48"/>
  <c r="L31" i="48"/>
  <c r="L38" i="48"/>
  <c r="J39" i="48"/>
  <c r="AC39" i="48" s="1"/>
  <c r="AD43" i="48"/>
  <c r="K46" i="48"/>
  <c r="AD46" i="48" s="1"/>
  <c r="L56" i="48"/>
  <c r="K59" i="48"/>
  <c r="AD59" i="48" s="1"/>
  <c r="J59" i="48"/>
  <c r="AC59" i="48"/>
  <c r="U64" i="48"/>
  <c r="AC24" i="48"/>
  <c r="AD32" i="48"/>
  <c r="AD35" i="48"/>
  <c r="AC3" i="48"/>
  <c r="AD9" i="48"/>
  <c r="AC41" i="48"/>
  <c r="AD11" i="48"/>
  <c r="V67" i="48"/>
  <c r="J5" i="48"/>
  <c r="AC5" i="48" s="1"/>
  <c r="L7" i="48"/>
  <c r="K14" i="48"/>
  <c r="AD14" i="48" s="1"/>
  <c r="K15" i="48"/>
  <c r="AD15" i="48" s="1"/>
  <c r="K17" i="48"/>
  <c r="AD17" i="48" s="1"/>
  <c r="K18" i="48"/>
  <c r="AD18" i="48" s="1"/>
  <c r="K21" i="48"/>
  <c r="AD21" i="48" s="1"/>
  <c r="K22" i="48"/>
  <c r="AD22" i="48" s="1"/>
  <c r="J50" i="48"/>
  <c r="AC50" i="48" s="1"/>
  <c r="L51" i="48"/>
  <c r="L3" i="48"/>
  <c r="L10" i="48"/>
  <c r="Y67" i="48"/>
  <c r="K23" i="48"/>
  <c r="AD23" i="48" s="1"/>
  <c r="L24" i="48"/>
  <c r="K25" i="48"/>
  <c r="AD25" i="48" s="1"/>
  <c r="L35" i="48"/>
  <c r="M58" i="48"/>
  <c r="L64" i="48"/>
  <c r="Z67" i="48"/>
  <c r="L14" i="48"/>
  <c r="J15" i="48"/>
  <c r="AC15" i="48" s="1"/>
  <c r="L17" i="48"/>
  <c r="J18" i="48"/>
  <c r="AC18" i="48" s="1"/>
  <c r="L21" i="48"/>
  <c r="J22" i="48"/>
  <c r="AC22" i="48" s="1"/>
  <c r="K26" i="48"/>
  <c r="AD26" i="48" s="1"/>
  <c r="K29" i="48"/>
  <c r="AD29" i="48" s="1"/>
  <c r="K44" i="48"/>
  <c r="AD44" i="48" s="1"/>
  <c r="K47" i="48"/>
  <c r="AD47" i="48" s="1"/>
  <c r="R67" i="48"/>
  <c r="AA67" i="48"/>
  <c r="L32" i="48"/>
  <c r="K33" i="48"/>
  <c r="AD33" i="48" s="1"/>
  <c r="L34" i="48"/>
  <c r="L37" i="48"/>
  <c r="J38" i="48"/>
  <c r="AC38" i="48" s="1"/>
  <c r="K35" i="48"/>
  <c r="K36" i="48"/>
  <c r="AD36" i="48" s="1"/>
  <c r="K38" i="48"/>
  <c r="AD38" i="48" s="1"/>
  <c r="K39" i="48"/>
  <c r="AD39" i="48" s="1"/>
  <c r="M55" i="48"/>
  <c r="K3" i="48"/>
  <c r="AD3" i="48" s="1"/>
  <c r="K2" i="48"/>
  <c r="AD2" i="48" s="1"/>
  <c r="L8" i="48"/>
  <c r="K40" i="48"/>
  <c r="AD40" i="48" s="1"/>
  <c r="K41" i="48"/>
  <c r="AD41" i="48" s="1"/>
  <c r="K42" i="48"/>
  <c r="AD42" i="48" s="1"/>
  <c r="L43" i="48"/>
  <c r="K45" i="48"/>
  <c r="AD45" i="48" s="1"/>
  <c r="L46" i="48"/>
  <c r="K48" i="48"/>
  <c r="AD48" i="48" s="1"/>
  <c r="L49" i="48"/>
  <c r="L50" i="48"/>
  <c r="L59" i="48"/>
  <c r="L60" i="48"/>
  <c r="K64" i="48"/>
  <c r="AD64" i="48" s="1"/>
  <c r="K65" i="48"/>
  <c r="AD65" i="48" s="1"/>
  <c r="L5" i="48"/>
  <c r="L54" i="48"/>
  <c r="K61" i="48"/>
  <c r="AD61" i="48" s="1"/>
  <c r="K63" i="48"/>
  <c r="AD63" i="48" s="1"/>
  <c r="O67" i="48"/>
  <c r="L4" i="48"/>
  <c r="J6" i="48"/>
  <c r="AC6" i="48" s="1"/>
  <c r="J8" i="48"/>
  <c r="AC8" i="48" s="1"/>
  <c r="K9" i="48"/>
  <c r="L11" i="48"/>
  <c r="K12" i="48"/>
  <c r="AD12" i="48" s="1"/>
  <c r="L13" i="48"/>
  <c r="J14" i="48"/>
  <c r="AC14" i="48" s="1"/>
  <c r="L16" i="48"/>
  <c r="J17" i="48"/>
  <c r="AC17" i="48" s="1"/>
  <c r="L20" i="48"/>
  <c r="J21" i="48"/>
  <c r="AC21" i="48" s="1"/>
  <c r="L41" i="48"/>
  <c r="J42" i="48"/>
  <c r="AC42" i="48" s="1"/>
  <c r="L44" i="48"/>
  <c r="J45" i="48"/>
  <c r="AC45" i="48" s="1"/>
  <c r="L47" i="48"/>
  <c r="J48" i="48"/>
  <c r="AC48" i="48" s="1"/>
  <c r="N53" i="48"/>
  <c r="N67" i="48" s="1"/>
  <c r="U58" i="48"/>
  <c r="U67" i="48" s="1"/>
  <c r="J60" i="48"/>
  <c r="AC60" i="48" s="1"/>
  <c r="L63" i="48"/>
  <c r="K55" i="48"/>
  <c r="AD55" i="48" s="1"/>
  <c r="L53" i="48"/>
  <c r="J55" i="48"/>
  <c r="AC55" i="48" s="1"/>
  <c r="L55" i="48"/>
  <c r="K6" i="48"/>
  <c r="AD6" i="48" s="1"/>
  <c r="L6" i="48"/>
  <c r="L9" i="48"/>
  <c r="L12" i="48"/>
  <c r="J28" i="48"/>
  <c r="AC28" i="48" s="1"/>
  <c r="L30" i="48"/>
  <c r="J31" i="48"/>
  <c r="AC31" i="48" s="1"/>
  <c r="L33" i="48"/>
  <c r="J51" i="48"/>
  <c r="AC51" i="48" s="1"/>
  <c r="K4" i="48"/>
  <c r="AD4" i="48" s="1"/>
  <c r="K7" i="48"/>
  <c r="AD7" i="48" s="1"/>
  <c r="K10" i="48"/>
  <c r="AD10" i="48" s="1"/>
  <c r="J13" i="48"/>
  <c r="AC13" i="48" s="1"/>
  <c r="L15" i="48"/>
  <c r="J16" i="48"/>
  <c r="AC16" i="48" s="1"/>
  <c r="L18" i="48"/>
  <c r="J20" i="48"/>
  <c r="AC20" i="48" s="1"/>
  <c r="L22" i="48"/>
  <c r="L25" i="48"/>
  <c r="K28" i="48"/>
  <c r="AD28" i="48" s="1"/>
  <c r="K31" i="48"/>
  <c r="AD31" i="48" s="1"/>
  <c r="J34" i="48"/>
  <c r="AC34" i="48" s="1"/>
  <c r="L36" i="48"/>
  <c r="J37" i="48"/>
  <c r="AC37" i="48" s="1"/>
  <c r="L39" i="48"/>
  <c r="L42" i="48"/>
  <c r="L45" i="48"/>
  <c r="L48" i="48"/>
  <c r="K51" i="48"/>
  <c r="AD51" i="48" s="1"/>
  <c r="L62" i="48"/>
  <c r="M67" i="48"/>
  <c r="J2" i="48"/>
  <c r="AC2" i="48" s="1"/>
  <c r="K13" i="48"/>
  <c r="AD13" i="48" s="1"/>
  <c r="K16" i="48"/>
  <c r="AD16" i="48" s="1"/>
  <c r="K20" i="48"/>
  <c r="AD20" i="48" s="1"/>
  <c r="J23" i="48"/>
  <c r="AC23" i="48" s="1"/>
  <c r="J26" i="48"/>
  <c r="AC26" i="48" s="1"/>
  <c r="K34" i="48"/>
  <c r="AD34" i="48" s="1"/>
  <c r="K37" i="48"/>
  <c r="AD37" i="48" s="1"/>
  <c r="J40" i="48"/>
  <c r="AC40" i="48" s="1"/>
  <c r="J43" i="48"/>
  <c r="AC43" i="48" s="1"/>
  <c r="J46" i="48"/>
  <c r="AC46" i="48" s="1"/>
  <c r="J49" i="48"/>
  <c r="AC49" i="48" s="1"/>
  <c r="J53" i="48"/>
  <c r="AC53" i="48" s="1"/>
  <c r="J56" i="48"/>
  <c r="AC56" i="48" s="1"/>
  <c r="K60" i="48"/>
  <c r="AD60" i="48" s="1"/>
  <c r="J63" i="48"/>
  <c r="AC63" i="48" s="1"/>
  <c r="L2" i="48"/>
  <c r="J11" i="48"/>
  <c r="AC11" i="48" s="1"/>
  <c r="J29" i="48"/>
  <c r="AC29" i="48" s="1"/>
  <c r="J32" i="48"/>
  <c r="AC32" i="48" s="1"/>
  <c r="K56" i="48"/>
  <c r="AD56" i="48" s="1"/>
  <c r="Q58" i="48"/>
  <c r="Q67" i="48" s="1"/>
  <c r="J61" i="48"/>
  <c r="AC61" i="48" s="1"/>
  <c r="J64" i="48"/>
  <c r="AC64" i="48" s="1"/>
  <c r="K24" i="48"/>
  <c r="AD24" i="48" s="1"/>
  <c r="J27" i="48"/>
  <c r="AC27" i="48" s="1"/>
  <c r="J44" i="48"/>
  <c r="AC44" i="48" s="1"/>
  <c r="J47" i="48"/>
  <c r="AC47" i="48" s="1"/>
  <c r="J54" i="48"/>
  <c r="AC54" i="48" s="1"/>
  <c r="J9" i="48"/>
  <c r="AC9" i="48" s="1"/>
  <c r="J12" i="48"/>
  <c r="AC12" i="48" s="1"/>
  <c r="K27" i="48"/>
  <c r="AD27" i="48" s="1"/>
  <c r="J30" i="48"/>
  <c r="AC30" i="48" s="1"/>
  <c r="Y18" i="47"/>
  <c r="K53" i="48" l="1"/>
  <c r="AD53" i="48" s="1"/>
  <c r="J58" i="48"/>
  <c r="AC58" i="48" s="1"/>
  <c r="K58" i="48"/>
  <c r="AD58" i="48" s="1"/>
  <c r="L58" i="48"/>
  <c r="AI18" i="47"/>
  <c r="AH18" i="47"/>
  <c r="AG18" i="47"/>
  <c r="AF18" i="47"/>
  <c r="AD18" i="47"/>
  <c r="AE18" i="47"/>
  <c r="AC18" i="47"/>
  <c r="AB18" i="47"/>
  <c r="AA18" i="47"/>
  <c r="Z18" i="47"/>
  <c r="E18" i="47" l="1"/>
  <c r="F18" i="47"/>
  <c r="G18" i="47"/>
  <c r="H18" i="47"/>
  <c r="D18" i="47"/>
  <c r="C18" i="47"/>
  <c r="B18" i="47"/>
  <c r="AM15" i="43" l="1"/>
  <c r="R25" i="3"/>
  <c r="S25" i="3"/>
  <c r="T25" i="3"/>
  <c r="Q25" i="3"/>
  <c r="R24" i="3"/>
  <c r="S24" i="3"/>
  <c r="T24" i="3"/>
  <c r="Q24" i="3"/>
  <c r="R23" i="3"/>
  <c r="S23" i="3"/>
  <c r="T23" i="3"/>
  <c r="Q23" i="3"/>
  <c r="R22" i="3"/>
  <c r="S22" i="3"/>
  <c r="T22" i="3"/>
  <c r="Q22" i="3"/>
  <c r="F22" i="3"/>
  <c r="R19" i="3"/>
  <c r="S19" i="3"/>
  <c r="T19" i="3"/>
  <c r="F19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2" i="3"/>
  <c r="G21" i="43"/>
  <c r="G20" i="43"/>
  <c r="G19" i="43"/>
  <c r="AP21" i="43"/>
  <c r="AP20" i="43"/>
  <c r="AP19" i="43"/>
  <c r="AO14" i="43"/>
  <c r="AO13" i="43"/>
  <c r="AO15" i="43"/>
  <c r="AO16" i="43"/>
  <c r="AO2" i="43"/>
  <c r="AO5" i="43"/>
  <c r="AO3" i="43"/>
  <c r="AO4" i="43"/>
  <c r="AM14" i="43"/>
  <c r="AM13" i="43"/>
  <c r="AM16" i="43"/>
  <c r="AM2" i="43"/>
  <c r="AM5" i="43"/>
  <c r="AM3" i="43"/>
  <c r="AM4" i="43"/>
  <c r="E27" i="3" l="1"/>
  <c r="E25" i="3"/>
  <c r="E24" i="3"/>
  <c r="E23" i="3"/>
  <c r="E22" i="3"/>
  <c r="C22" i="3"/>
  <c r="E19" i="3"/>
  <c r="C25" i="3"/>
  <c r="AM21" i="43"/>
  <c r="AO21" i="43"/>
  <c r="AM19" i="43"/>
  <c r="AO20" i="43"/>
  <c r="AM20" i="43"/>
  <c r="AO19" i="43"/>
  <c r="AF21" i="43" l="1"/>
  <c r="AF20" i="43"/>
  <c r="AF19" i="43"/>
  <c r="AE21" i="43"/>
  <c r="AE20" i="43"/>
  <c r="AE19" i="43"/>
  <c r="AD21" i="43"/>
  <c r="AD20" i="43"/>
  <c r="AD19" i="43"/>
  <c r="AC21" i="43"/>
  <c r="AC20" i="43"/>
  <c r="AC19" i="43"/>
  <c r="AB21" i="43"/>
  <c r="AB20" i="43"/>
  <c r="AB19" i="43"/>
  <c r="AA21" i="43"/>
  <c r="AA20" i="43"/>
  <c r="AA19" i="43"/>
  <c r="Z21" i="43"/>
  <c r="Z20" i="43"/>
  <c r="Z19" i="43"/>
  <c r="Y21" i="43"/>
  <c r="Y20" i="43"/>
  <c r="Y19" i="43"/>
  <c r="X21" i="43"/>
  <c r="X20" i="43"/>
  <c r="X19" i="43"/>
  <c r="W21" i="43"/>
  <c r="W20" i="43"/>
  <c r="W19" i="43"/>
  <c r="V21" i="43"/>
  <c r="V20" i="43"/>
  <c r="V19" i="43"/>
  <c r="U21" i="43"/>
  <c r="U20" i="43"/>
  <c r="U19" i="43"/>
  <c r="T21" i="43"/>
  <c r="T20" i="43"/>
  <c r="T19" i="43"/>
  <c r="S21" i="43"/>
  <c r="S20" i="43"/>
  <c r="S19" i="43"/>
  <c r="R21" i="43"/>
  <c r="R20" i="43"/>
  <c r="R19" i="43"/>
  <c r="Q21" i="43"/>
  <c r="Q20" i="43"/>
  <c r="Q19" i="43"/>
  <c r="P21" i="43"/>
  <c r="P20" i="43"/>
  <c r="P19" i="43"/>
  <c r="O21" i="43"/>
  <c r="O20" i="43"/>
  <c r="O19" i="43"/>
  <c r="N21" i="43"/>
  <c r="N20" i="43"/>
  <c r="N19" i="43"/>
  <c r="M21" i="43"/>
  <c r="M20" i="43"/>
  <c r="M19" i="43"/>
  <c r="L21" i="43"/>
  <c r="L20" i="43"/>
  <c r="L19" i="43"/>
  <c r="K21" i="43"/>
  <c r="K20" i="43"/>
  <c r="K19" i="43"/>
  <c r="J21" i="43"/>
  <c r="J20" i="43"/>
  <c r="J19" i="43"/>
  <c r="AK161" i="43"/>
  <c r="AJ161" i="43"/>
  <c r="H16" i="43"/>
  <c r="H15" i="43"/>
  <c r="H5" i="43"/>
  <c r="H4" i="43"/>
  <c r="H3" i="43"/>
  <c r="H2" i="43"/>
  <c r="L164" i="43" l="1"/>
  <c r="L165" i="43" s="1"/>
  <c r="L160" i="43"/>
  <c r="L162" i="43"/>
  <c r="J162" i="43"/>
  <c r="J160" i="43"/>
  <c r="K160" i="43"/>
  <c r="K162" i="43"/>
  <c r="H20" i="43"/>
  <c r="H19" i="43"/>
  <c r="H21" i="43"/>
  <c r="AL20" i="43" l="1"/>
  <c r="AL18" i="43"/>
  <c r="AL19" i="43"/>
  <c r="AL21" i="43"/>
  <c r="AI18" i="43"/>
  <c r="AI21" i="43"/>
  <c r="AI20" i="43"/>
  <c r="AI19" i="43"/>
  <c r="AN20" i="43"/>
  <c r="AN18" i="43"/>
  <c r="AN19" i="43"/>
  <c r="AN21" i="43"/>
  <c r="AH18" i="43"/>
  <c r="AH21" i="43"/>
  <c r="AH20" i="43"/>
  <c r="AH19" i="43"/>
  <c r="G22" i="3"/>
  <c r="H22" i="3"/>
  <c r="I22" i="3"/>
  <c r="J22" i="3"/>
  <c r="P22" i="3"/>
  <c r="F23" i="3"/>
  <c r="G23" i="3"/>
  <c r="H23" i="3"/>
  <c r="I23" i="3"/>
  <c r="J23" i="3"/>
  <c r="P23" i="3"/>
  <c r="F24" i="3"/>
  <c r="G24" i="3"/>
  <c r="H24" i="3"/>
  <c r="I24" i="3"/>
  <c r="J24" i="3"/>
  <c r="P24" i="3"/>
  <c r="F25" i="3"/>
  <c r="G25" i="3"/>
  <c r="H25" i="3"/>
  <c r="I25" i="3"/>
  <c r="J25" i="3"/>
  <c r="P25" i="3"/>
  <c r="L46" i="6"/>
  <c r="M46" i="6"/>
  <c r="AI164" i="43" l="1"/>
  <c r="AI159" i="43"/>
  <c r="AI163" i="43" s="1"/>
  <c r="AI161" i="43"/>
  <c r="AL159" i="43"/>
  <c r="AL161" i="43"/>
  <c r="AH159" i="43"/>
  <c r="AH161" i="43"/>
  <c r="AN161" i="43"/>
  <c r="AN159" i="43"/>
  <c r="AN163" i="43" s="1"/>
  <c r="AM18" i="43"/>
  <c r="AI162" i="43"/>
  <c r="AO18" i="43"/>
  <c r="AH162" i="43"/>
  <c r="C37" i="3"/>
  <c r="AH163" i="43" l="1"/>
  <c r="AN166" i="43"/>
  <c r="AL163" i="43"/>
  <c r="AL166" i="43"/>
  <c r="AO162" i="43"/>
  <c r="AO163" i="43"/>
  <c r="AO164" i="43"/>
  <c r="AO165" i="43"/>
  <c r="C23" i="3"/>
  <c r="C27" i="3"/>
  <c r="C31" i="3"/>
  <c r="C34" i="3"/>
  <c r="C35" i="3"/>
  <c r="C30" i="3" l="1"/>
  <c r="C26" i="3"/>
  <c r="C33" i="3"/>
  <c r="C29" i="3"/>
  <c r="C36" i="3"/>
  <c r="C32" i="3"/>
  <c r="C28" i="3"/>
  <c r="C24" i="3"/>
  <c r="P19" i="3"/>
  <c r="Q19" i="3"/>
  <c r="G19" i="3" l="1"/>
  <c r="H19" i="3"/>
  <c r="I19" i="3"/>
  <c r="J19" i="3"/>
  <c r="M164" i="13" l="1"/>
  <c r="M165" i="13" s="1"/>
  <c r="M162" i="13"/>
  <c r="K162" i="13"/>
  <c r="I162" i="13"/>
  <c r="M160" i="13"/>
  <c r="K160" i="13"/>
  <c r="I160" i="13"/>
</calcChain>
</file>

<file path=xl/sharedStrings.xml><?xml version="1.0" encoding="utf-8"?>
<sst xmlns="http://schemas.openxmlformats.org/spreadsheetml/2006/main" count="1773" uniqueCount="300">
  <si>
    <t>Код</t>
  </si>
  <si>
    <t>Балл</t>
  </si>
  <si>
    <t>Ранг</t>
  </si>
  <si>
    <t>№</t>
  </si>
  <si>
    <t xml:space="preserve">Страница организации на сайте bus.gov.ru </t>
  </si>
  <si>
    <t>Официальный сайт организации</t>
  </si>
  <si>
    <t>%</t>
  </si>
  <si>
    <t>Рэнкинг_Анкеты</t>
  </si>
  <si>
    <t>Рэнкинг_Сайт</t>
  </si>
  <si>
    <t>Рэнкинг_ Статистика</t>
  </si>
  <si>
    <t>Критерий 1</t>
  </si>
  <si>
    <t>Критерий 2</t>
  </si>
  <si>
    <t>Критерий 3</t>
  </si>
  <si>
    <t>Критерий 4</t>
  </si>
  <si>
    <t>Показатель 1.1</t>
  </si>
  <si>
    <t>Показатель 1.3</t>
  </si>
  <si>
    <t>Показатель 1.4</t>
  </si>
  <si>
    <t>Показатель 1.2</t>
  </si>
  <si>
    <t>Показатель 2.4</t>
  </si>
  <si>
    <t>Показатель 2.6</t>
  </si>
  <si>
    <t>Показатель 2.1</t>
  </si>
  <si>
    <t>Показатель 2.5</t>
  </si>
  <si>
    <t>Показатель 2.3</t>
  </si>
  <si>
    <t>Показатель 2.2</t>
  </si>
  <si>
    <t>Показатель 2.7</t>
  </si>
  <si>
    <t>Показатель 3.1</t>
  </si>
  <si>
    <t>Показатель 3.2</t>
  </si>
  <si>
    <t>Показатель 4.1</t>
  </si>
  <si>
    <t>Показатель 4.3</t>
  </si>
  <si>
    <t>Показатель 4.2</t>
  </si>
  <si>
    <t>Анкета Педагога</t>
  </si>
  <si>
    <t>Анкета Родителя</t>
  </si>
  <si>
    <t>Сайт</t>
  </si>
  <si>
    <t>Отчет</t>
  </si>
  <si>
    <t>ИТОГО</t>
  </si>
  <si>
    <t>Счет</t>
  </si>
  <si>
    <t>Полное наименование образовательной организации:</t>
  </si>
  <si>
    <t>Муниципальной образование:</t>
  </si>
  <si>
    <t>Официальный сайт:</t>
  </si>
  <si>
    <t>Страница на сайте bus.gov.ru:</t>
  </si>
  <si>
    <t>Общий рейтинг организации по годам</t>
  </si>
  <si>
    <t>год</t>
  </si>
  <si>
    <t>балл</t>
  </si>
  <si>
    <t>ранг</t>
  </si>
  <si>
    <t>Частные рэнкинги организации по годам:</t>
  </si>
  <si>
    <t>значение</t>
  </si>
  <si>
    <t>максимум</t>
  </si>
  <si>
    <t>критерий 1</t>
  </si>
  <si>
    <t>критерий 2</t>
  </si>
  <si>
    <t>критерий 3</t>
  </si>
  <si>
    <t>критерий 4</t>
  </si>
  <si>
    <t>Полнота и актуальность информации об организации и ее деятельности, размещенной на официальном сайте организации в информационно-телекоммуникационной сети "Интернет" (далее - сеть Интернет), в том числе на официальном сайте в сети Интернет www.bus.gov.ru)</t>
  </si>
  <si>
    <t>Наличие на официальном сайте организации в сети Интернет сведений о педагогических работниках организации</t>
  </si>
  <si>
    <t>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</si>
  <si>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Показатель 1.4.</t>
  </si>
  <si>
    <t>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</si>
  <si>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Показатель 2.1.</t>
  </si>
  <si>
    <t>Материально-техническое и информационное обеспечение организации</t>
  </si>
  <si>
    <t>Показатель 2.2.</t>
  </si>
  <si>
    <t>Наличие необходимых условий для охраны и укрепления здоровья, организации питания обучающихся</t>
  </si>
  <si>
    <t>Показатель 2.3.</t>
  </si>
  <si>
    <t>Условия для индивидуальной работы с обучающимися</t>
  </si>
  <si>
    <t>Показатель 2.4.</t>
  </si>
  <si>
    <t>Наличие дополнительных образовательных программ</t>
  </si>
  <si>
    <t>Показатель 2.5.</t>
  </si>
  <si>
    <t>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</si>
  <si>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Показатель 2.6.</t>
  </si>
  <si>
    <t>Наличие возможности оказания психолого-педагогической, медицинской и социальной помощи обучающимся</t>
  </si>
  <si>
    <t>Показатель 2.7.</t>
  </si>
  <si>
    <t>Наличие условий организации обучения и воспитания обучающихся с ограниченными возможностями здоровья и инвалидов</t>
  </si>
  <si>
    <t>Показатель 3.1.</t>
  </si>
  <si>
    <t>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</si>
  <si>
    <t>Показатель 3.2.</t>
  </si>
  <si>
    <t>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</si>
  <si>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Показатель 4.1.</t>
  </si>
  <si>
    <t>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</si>
  <si>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Показатель 4.2.</t>
  </si>
  <si>
    <t>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</si>
  <si>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Показатель 4.3.</t>
  </si>
  <si>
    <t>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</si>
  <si>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Количественные результаты независимой оценки качества оказания услуг организациями</t>
  </si>
  <si>
    <t>Публично-правовое образование</t>
  </si>
  <si>
    <t>Сфера деятельности</t>
  </si>
  <si>
    <t>2 - Образование</t>
  </si>
  <si>
    <t>Период проведения независимой оценки</t>
  </si>
  <si>
    <t>Пожалуйста, вводите значения по показателям. Интегральные значения рассчитываются автоматически.</t>
  </si>
  <si>
    <t>Учреждения</t>
  </si>
  <si>
    <t>Интегральное значение по совокупности общих и дополнительных критериев</t>
  </si>
  <si>
    <t>Общие критерии оценки</t>
  </si>
  <si>
    <t>Интегральное значение по совокупности общих критериев в части показателей, характеризующих общие критерии оценки</t>
  </si>
  <si>
    <t xml:space="preserve">Интегральное значение по совокупности общих критериев в части показателей и дополнительных показателей, характеризующих общие критерии </t>
  </si>
  <si>
    <t>1 - критерий открытости и доступности информации об организации</t>
  </si>
  <si>
    <t>2 - критерий комфортности условий предоставлений услуг и доступности их получения</t>
  </si>
  <si>
    <t>4 - критерий доброжелательности, вежливости, компетентности работников организации</t>
  </si>
  <si>
    <t>5 - критерий удовлетворенности качеством оказания услуг</t>
  </si>
  <si>
    <t>Показатели</t>
  </si>
  <si>
    <t>Интегральное значение в части показателей, характеризующих общий критерий оценки</t>
  </si>
  <si>
    <t>0221000002 - Полнота и актуальность информации об организации, осуществляющей образовательную деятельность (далее -организация), и ее деятельности, размещенной на официальном сайте организации в информационно-телекоммуникационной сети «Интернет» (далее - сеть Интернет) (для государственных (муниципальных) организаций - информации, размещенной, в том числе на официальном сайте в сети Интернет www.bus.gov.ru)</t>
  </si>
  <si>
    <t>0221000004 - 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</si>
  <si>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0221000005 - 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</si>
  <si>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0221000003 - Наличие на официальном сайте организации в сети Интернет сведений о педагогических работниках организации</t>
  </si>
  <si>
    <t>0222000004 - Наличие дополнительных образовательных программ</t>
  </si>
  <si>
    <t>0222000006 - Наличие возможности оказания психолого-педагогической, медицинской и социальной помощи обучающимся</t>
  </si>
  <si>
    <t>0222000001 - Материально-техническое и информационное обеспечение организации</t>
  </si>
  <si>
    <t>0222000005 -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</si>
  <si>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0222000003 - Условия для индивидуальной работы с обучающимися</t>
  </si>
  <si>
    <t>0222000002 - Наличие необходимых условий для охраны и укрепления здоровья, организации питания обучающихся</t>
  </si>
  <si>
    <t>0222000007 - Наличие условий организации обучения и воспитания обучающихся с ограниченными возможностями здоровья и инвалидов</t>
  </si>
  <si>
    <t>0224000001 - 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</si>
  <si>
    <t>0224000002 - 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</si>
  <si>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0225000001 - 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</si>
  <si>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0225000003 - 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</si>
  <si>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0225000002 - 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</si>
  <si>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среднее</t>
  </si>
  <si>
    <t>Критерий</t>
  </si>
  <si>
    <t>Критерий 1. Открытость и доступность информации об организации, осуществляющей образовательную деятельность (далее - организация)</t>
  </si>
  <si>
    <t>Критерий 2. Комфортность условий осуществления образовательной деятельности</t>
  </si>
  <si>
    <t>Критерий 3. Доброжелательность, вежливость и компетентность работников</t>
  </si>
  <si>
    <t>Критерий 4. Удовлетворенность качеством образовательной деятельности организации</t>
  </si>
  <si>
    <t>ВСЕГО</t>
  </si>
  <si>
    <t>Показатель 1.1.</t>
  </si>
  <si>
    <t xml:space="preserve">Показатель 1.2. </t>
  </si>
  <si>
    <t xml:space="preserve">Показатель 1.3. </t>
  </si>
  <si>
    <t xml:space="preserve">Показатель 1.4. </t>
  </si>
  <si>
    <t xml:space="preserve">Показатель 2.1. </t>
  </si>
  <si>
    <t xml:space="preserve">Показатель 2.2. </t>
  </si>
  <si>
    <t xml:space="preserve">Показатель 2.3. </t>
  </si>
  <si>
    <t xml:space="preserve">Показатель 2.4. </t>
  </si>
  <si>
    <t xml:space="preserve">Показатель 2.5. </t>
  </si>
  <si>
    <t xml:space="preserve">Показатель 2.6. </t>
  </si>
  <si>
    <t xml:space="preserve">Показатель 2.7. </t>
  </si>
  <si>
    <t xml:space="preserve">Показатель 3.1. </t>
  </si>
  <si>
    <t xml:space="preserve">Показатель 3.2. </t>
  </si>
  <si>
    <t xml:space="preserve">Показатель 4.1. </t>
  </si>
  <si>
    <t xml:space="preserve">Показатель 4.2. </t>
  </si>
  <si>
    <t xml:space="preserve">Показатель 4.3. </t>
  </si>
  <si>
    <t>Показатель</t>
  </si>
  <si>
    <t>Показатель 1.1.Полнота и актуальность информации об организации и ее деятельности, размещенной на официальном сайте организации в информационно-телекоммуникационной сети "Интернет" (далее - сеть Интернет), в том числе на официальном сайте в сети Интернет www.bus.gov.ru)</t>
  </si>
  <si>
    <t>Показатель 1.2. Наличие на официальном сайте организации в сети Интернет сведений о педагогических работниках организации</t>
  </si>
  <si>
    <t>Показатель 1.3. 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</si>
  <si>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Показатель 1.4. 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</si>
  <si>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Показатель 2.1. Материально-техническое и информационное обеспечение организации</t>
  </si>
  <si>
    <t>Показатель 2.2. Наличие необходимых условий для охраны и укрепления здоровья, организации питания обучающихся</t>
  </si>
  <si>
    <t>Показатель 2.3. Условия для индивидуальной работы с обучающимися</t>
  </si>
  <si>
    <t>Показатель 2.4. Наличие дополнительных образовательных программ</t>
  </si>
  <si>
    <t>Показатель 2.5.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</si>
  <si>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Показатель 2.6. Наличие возможности оказания психолого-педагогической, медицинской и социальной помощи обучающимся</t>
  </si>
  <si>
    <t>Показатель 2.7. Наличие условий организации обучения и воспитания обучающихся с ограниченными возможностями здоровья и инвалидов</t>
  </si>
  <si>
    <t>Показатель 3.1. 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</si>
  <si>
    <t>Показатель 3.2. 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</si>
  <si>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Показатель 4.1. 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</si>
  <si>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Показатель 4.2. 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</si>
  <si>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Показатель 4.3. 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</si>
  <si>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№ п/п</t>
  </si>
  <si>
    <t>Индикатор</t>
  </si>
  <si>
    <t>Удовлетворенность полнотой и актуальностью информации об организации, размещенной на официальном сайте организации в сети "Интернет"</t>
  </si>
  <si>
    <t>Удовлетворенность качеством информации о педагогических работниках, размещенной на официальном сайте организации в сети "Интернет"</t>
  </si>
  <si>
    <t>Удовлетворенность доступностью взаимодействия с работниками организации и информацией об образовательных услугах</t>
  </si>
  <si>
    <t>Удовлетворенность доступностью сведений о ходе рассмотрения обращений граждан в организацию</t>
  </si>
  <si>
    <t>Удовлетворенность материально-техническим и информационным обеспечением организации</t>
  </si>
  <si>
    <t>Удовлетворенность условиями для охраны и укрепления здоровья, организации питания детей в организации</t>
  </si>
  <si>
    <t>Удовлетворенность условиями для индивидуальной работы с обучающимися</t>
  </si>
  <si>
    <t>Удовлетворенность наличием дополнительных образовательных программ</t>
  </si>
  <si>
    <t>Удовлетворенность наличием возможности развития творческих способностей и интересов обучающихся</t>
  </si>
  <si>
    <t>Удовлетворенность возможностью получения детьми психолого-педагогической, медицинской и социальной помощи</t>
  </si>
  <si>
    <t>Удовлетворенность  условиями организации обучения и воспитания обучающихся с ограниченными возможностями здоровья и инвалидов</t>
  </si>
  <si>
    <t>Источник данных</t>
  </si>
  <si>
    <t>данные опроса</t>
  </si>
  <si>
    <t>анкета для родителей</t>
  </si>
  <si>
    <t>анкета для педагогов</t>
  </si>
  <si>
    <t>Максимум</t>
  </si>
  <si>
    <t>Единица измерения</t>
  </si>
  <si>
    <t>Перевод в баллы (max 180 баллов)</t>
  </si>
  <si>
    <t>фактическое значение * на 10</t>
  </si>
  <si>
    <t>max</t>
  </si>
  <si>
    <t>min</t>
  </si>
  <si>
    <t>arg</t>
  </si>
  <si>
    <t xml:space="preserve">Полное наименование организации </t>
  </si>
  <si>
    <t>Полное наименование организации</t>
  </si>
  <si>
    <t xml:space="preserve">Ранг </t>
  </si>
  <si>
    <t>Ранг_ Анкеты</t>
  </si>
  <si>
    <t>Ранг_ Сайт</t>
  </si>
  <si>
    <t>Ранг_ Статистика</t>
  </si>
  <si>
    <t>макс</t>
  </si>
  <si>
    <t>мин</t>
  </si>
  <si>
    <t>фактический средний балл</t>
  </si>
  <si>
    <t>2017 год</t>
  </si>
  <si>
    <r>
      <t xml:space="preserve">ВНИМАНИЕ!!! ПРИ ВЫГРУЗКЕ С САЙТА ПОСЛЕДОВАТЕЛЬНОСТЬ УЧРЕЖДЕНИЙ И </t>
    </r>
    <r>
      <rPr>
        <sz val="36"/>
        <color indexed="8"/>
        <rFont val="Calibri"/>
        <family val="2"/>
        <charset val="204"/>
        <scheme val="minor"/>
      </rPr>
      <t>ПОКАЗАТЕЛЕЙ!!!!</t>
    </r>
    <r>
      <rPr>
        <sz val="24"/>
        <color indexed="8"/>
        <rFont val="Calibri"/>
        <family val="2"/>
        <scheme val="minor"/>
      </rPr>
      <t xml:space="preserve"> МОЖЕТ МЕНЯТЬСЯ. ОБЯЗАТЕЛЬНО ПРОВЕРЯТЬ!!!!!!!!!!!!!!!</t>
    </r>
  </si>
  <si>
    <t>1</t>
  </si>
  <si>
    <t>10</t>
  </si>
  <si>
    <t xml:space="preserve">среднее </t>
  </si>
  <si>
    <t>2</t>
  </si>
  <si>
    <t>7</t>
  </si>
  <si>
    <t>5</t>
  </si>
  <si>
    <t>ДОУ_1</t>
  </si>
  <si>
    <t>ДОУ_2</t>
  </si>
  <si>
    <t>ДОУ_3</t>
  </si>
  <si>
    <t>ДОУ_4</t>
  </si>
  <si>
    <t>ДОУ_5</t>
  </si>
  <si>
    <t>ДОУ_6</t>
  </si>
  <si>
    <t>ДОУ_7</t>
  </si>
  <si>
    <t>ДОУ_8</t>
  </si>
  <si>
    <t>ДОУ_9</t>
  </si>
  <si>
    <t>ДОУ_10</t>
  </si>
  <si>
    <t>доля респондентов, удовлетворенных качеством (число опрошенных с ответами 3, 4 и 5 от общего числа)</t>
  </si>
  <si>
    <t>85-К (педагог)</t>
  </si>
  <si>
    <t>8-9</t>
  </si>
  <si>
    <t>3-4</t>
  </si>
  <si>
    <t>85-К (обуч.)</t>
  </si>
  <si>
    <t>Участие в управлении</t>
  </si>
  <si>
    <t>Готовы рекомендовать</t>
  </si>
  <si>
    <t>Удовлет. МТБ</t>
  </si>
  <si>
    <t>Компетен.</t>
  </si>
  <si>
    <t>Творч. способ.</t>
  </si>
  <si>
    <t>Инд работа</t>
  </si>
  <si>
    <t>Наличие доп. программ</t>
  </si>
  <si>
    <t>Охрана</t>
  </si>
  <si>
    <t>М_Т условия</t>
  </si>
  <si>
    <t>Доступ взаимодей</t>
  </si>
  <si>
    <t>Инф о педагогах</t>
  </si>
  <si>
    <t>ДОУ_11</t>
  </si>
  <si>
    <t>ДОУ_12</t>
  </si>
  <si>
    <t>ДОУ_13</t>
  </si>
  <si>
    <t>ДОУ_14</t>
  </si>
  <si>
    <t>ДОУ_15</t>
  </si>
  <si>
    <t>доля респондентов, удовлетворенных качеством (от числа опрошенных с ответами 3, 4 и 5 от общего числа)</t>
  </si>
  <si>
    <t xml:space="preserve"> Муниципальное бюджетное дошкольное образовательное учреждение «Детский сад № 3 «Ласточка»</t>
  </si>
  <si>
    <t>Муниципальное бюджетное дошкольное образовательное учреждение «Детский сад № 4 «Морозко»</t>
  </si>
  <si>
    <t>Муниципальное бюджетное дошкольное образовательное учреждение «Детский сад № 5 «Крепыш»</t>
  </si>
  <si>
    <t>Муниципальное бюджетное дошкольное образовательное учреждение  «Детский сад № 6 «Буратино»</t>
  </si>
  <si>
    <t>Муниципальное бюджетное дошкольное образовательное учреждение «Детский сад № 7 «Незабудка»</t>
  </si>
  <si>
    <t>Муниципальное бюджетное дошкольное образовательное учреждение «Детский сад № 8 «Белоснежка»</t>
  </si>
  <si>
    <t>Муниципальное бюджетное дошкольное образовательное учреждение «Детский сад № 10 «Золотая рыбка»</t>
  </si>
  <si>
    <t>Муниципальное бюджетное дошкольное образовательное учреждение «Детский сад № 12 «Росинка»</t>
  </si>
  <si>
    <t>Муниципальное бюджетное дошкольное образовательное учреждение «Детский сад № 13 «Родничок»</t>
  </si>
  <si>
    <t>Муниципальное автономное дошкольное образовательное учреждение «Детский сад № 14 «Умка»</t>
  </si>
  <si>
    <t>Муниципальное бюджетное дошкольное образовательное учреждение «Детский сад № 2 «Рябинка»</t>
  </si>
  <si>
    <t>Муниципальное автономное дошкольное образовательное учреждение  № 1 «Сказка»</t>
  </si>
  <si>
    <t>МУНИЦИПАЛЬНОЕ АВТОНОМНОЕ ДОШКОЛЬНОЕ ОБРАЗОВАТЕЛЬНОЕ УЧРЕЖДЕНИЕ №1 "СКАЗКА"</t>
  </si>
  <si>
    <t>МУНИЦИПАЛЬНОЕ БЮДЖЕТНОЕ ДОШКОЛЬНОЕ ОБРАЗОВАТЕЛЬНОЕ УЧРЕЖДЕНИЕ "ДЕТСКИЙ САД №2 "РЯБИНКА"</t>
  </si>
  <si>
    <t>МУНИЦИПАЛЬНОЕ БЮДЖЕТНОЕ ДОШКОЛЬНОЕ ОБРАЗОВАТЕЛЬНОЕ УЧРЕЖДЕНИЕ "ДЕТСКИЙ САД №3 "ЛАСТОЧКА"</t>
  </si>
  <si>
    <t>МУНИЦИПАЛЬНОЕ БЮДЖЕТНОЕ ДОШКОЛЬНОЕ ОБРАЗОВАТЕЛЬНОЕ УЧРЕЖДЕНИЕ "ДЕТСКИЙ САД №4 "МОРОЗКО"</t>
  </si>
  <si>
    <t>МУНИЦИПАЛЬНОЕ БЮДЖЕТНОЕ ДОШКОЛЬНОЕ ОБРАЗОВАТЕЛЬНОЕ УЧРЕЖДЕНИЕ "ДЕТСКИЙ САД №5 "КРЕПЫШ"</t>
  </si>
  <si>
    <t>МУНИЦИПАЛЬНОЕ БЮДЖЕТНОЕ ДОШКОЛЬНОЕ ОБРАЗОВАТЕЛЬНОЕ УЧРЕЖДЕНИЕ "ДЕТСКИЙ САД № 6 "БУРАТИНО"</t>
  </si>
  <si>
    <t>МУНИЦИПАЛЬНОЕ БЮДЖЕТНОЕ ДОШКОЛЬНОЕ ОБРАЗОВАТЕЛЬНОЕ УЧРЕЖДЕНИЕ "ДЕТСКИЙ САД №7 "НЕЗАБУДКА"</t>
  </si>
  <si>
    <t>МУНИЦИПАЛЬНОЕ БЮДЖЕТНОЕ ДОШКОЛЬНОЕ ОБРАЗОВАТЕЛЬНОЕ УЧРЕЖДЕНИЕ "ДЕТСКИЙ САД №8 "БЕЛОСНЕЖКА"</t>
  </si>
  <si>
    <t>МУНИЦИПАЛЬНОЕ БЮДЖЕТНОЕ ДОШКОЛЬНОЕ ОБРАЗОВАТЕЛЬНОЕ УЧРЕЖДЕНИЕ "ДЕТСКИЙ САД №10 "ЗОЛОТАЯ РЫБКА"</t>
  </si>
  <si>
    <t>МУНИЦИПАЛЬНОЕ БЮДЖЕТНОЕ ДОШКОЛЬНОЕ ОБРАЗОВАТЕЛЬНОЕ УЧРЕЖДЕНИЕ "ДЕТСКИЙ САД №12 "РОСИНКА"</t>
  </si>
  <si>
    <t>МУНИЦИПАЛЬНОЕ БЮДЖЕТНОЕ ДОШКОЛЬНОЕ ОБРАЗОВАТЕЛЬНОЕ УЧРЕЖДЕНИЕ "ДЕТСКИЙ САД №13 "РОДНИЧОК"</t>
  </si>
  <si>
    <t>МУНИЦИПАЛЬНОЕ АВТОНОМНОЕ ДОШКОЛЬНОЕ ОБРАЗОВАТЕЛЬНОЕ УЧРЕЖДЕНИЕ "ДЕТСКИЙ САД №14 "УМКА"</t>
  </si>
  <si>
    <t>МУНИЦИПАЛЬНОЕ АВТОНОМНОЕ ДОШКОЛЬНОЕ ОБРАЗОВАТЕЛЬНОЕ УЧРЕЖДЕНИЕ №15 "ЮГОРКА"</t>
  </si>
  <si>
    <t>МУНИЦИПАЛЬНОЕ БЮДЖЕТНОЕ ОБЩЕОБРАЗОВАТЕЛЬНОЕ УЧРЕЖДЕНИЕ "СРЕДНЯЯ ОБЩЕОБРАЗОВАТЕЛЬНАЯ ШКОЛА №4"</t>
  </si>
  <si>
    <t>МУНИЦИПАЛЬНОЕ АВТОНОМНОЕ ОБЩЕОБРАЗОВАТЕЛЬНОЕ УЧРЕЖДЕНИЕ "СРЕДНЯЯ ОБЩЕОБРАЗОВАТЕЛЬНАЯ ШКОЛА №9"</t>
  </si>
  <si>
    <t>http://bus.gov.ru/pub/agency/223777</t>
  </si>
  <si>
    <t>http://bus.gov.ru/pub/agency/61233</t>
  </si>
  <si>
    <t>http://bus.gov.ru/pub/agency/179341</t>
  </si>
  <si>
    <t>http://bus.gov.ru/pub/agency/54686</t>
  </si>
  <si>
    <t>http://bus.gov.ru/pub/agency/52440</t>
  </si>
  <si>
    <t>http://bus.gov.ru/pub/agency/32249</t>
  </si>
  <si>
    <t>http://bus.gov.ru/pub/agency/74295</t>
  </si>
  <si>
    <t>http://bus.gov.ru/pub/agency/81946</t>
  </si>
  <si>
    <t>http://bus.gov.ru/pub/agency/63056</t>
  </si>
  <si>
    <t>http://bus.gov.ru/pub/agency/23626</t>
  </si>
  <si>
    <t>http://bus.gov.ru/pub/agency/17737</t>
  </si>
  <si>
    <t>http://bus.gov.ru/pub/agency/270166</t>
  </si>
  <si>
    <t>http://bus.gov.ru/pub/agency/620664</t>
  </si>
  <si>
    <t>http://bus.gov.ru/pub/agency/119489</t>
  </si>
  <si>
    <t>http://bus.gov.ru/pub/agency/224904</t>
  </si>
  <si>
    <t>http://www.доу-сказка2.рф/</t>
  </si>
  <si>
    <t>http://ryabinka-megion.edusite.ru/index.html</t>
  </si>
  <si>
    <t>http://lastochka3-86.caduk.ru/index.html</t>
  </si>
  <si>
    <t>http://dou4-morozko-megion.caduk.ru/index.html</t>
  </si>
  <si>
    <t>http://krepysh-megion.edusite.ru/</t>
  </si>
  <si>
    <t>http://buratino6.caduk.ru/index.html</t>
  </si>
  <si>
    <t>http://незабудка-7.рф/</t>
  </si>
  <si>
    <t>http://белоснежка-мегион.рф/</t>
  </si>
  <si>
    <t>http://золотая-рыбка-мегион.рф/index.html</t>
  </si>
  <si>
    <t>http://росинка-мегион.caduk.ru/</t>
  </si>
  <si>
    <t>http://ds-rodnichok.edusite.ru/</t>
  </si>
  <si>
    <t>http://ds-umka.hmansy.prosadiki.ru/</t>
  </si>
  <si>
    <t>https://15ugorka.tvoysadik.ru/</t>
  </si>
  <si>
    <t>http://school4-megion.ru/smile/</t>
  </si>
  <si>
    <t>http://shkola9.edu.ru/index.php/detskij-sad-sovjonok</t>
  </si>
  <si>
    <t>3-6</t>
  </si>
  <si>
    <t>11</t>
  </si>
  <si>
    <t>12-13</t>
  </si>
  <si>
    <t>14</t>
  </si>
  <si>
    <t>15</t>
  </si>
  <si>
    <t>6-7</t>
  </si>
  <si>
    <t>8-10</t>
  </si>
  <si>
    <t>11-14</t>
  </si>
  <si>
    <t>Рэнкинг по результатам анкетирования (max 105)</t>
  </si>
  <si>
    <t>Рэнкинг по результатам анализа информации официальных сайтов      (max 28)</t>
  </si>
  <si>
    <t>Рэнкинг по результатам анализа статистических данных, включая данные отчетов о самообследовании                (max 27)</t>
  </si>
  <si>
    <t>город Мегион</t>
  </si>
  <si>
    <t>Муниципальное бюджетное общеобразовательное учреждение «Средняя общеобразовательная школа № 4» Структурное подразделение «Детский сад «Улыбка»</t>
  </si>
  <si>
    <t>Муниципальное автономное дошкольное образовательное учреждение № 15 «Югорка»</t>
  </si>
  <si>
    <t>Муниципальное автономное общеобразовательное учреждение «Средняя общеобразовательная школа № 9» структурное подразделение детский сад «Совенок»</t>
  </si>
  <si>
    <r>
      <t>Муниципальное бюджетное общеобразовательное учреждение «Средняя общеобразовательная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школа № 4» Структурное подразделение «Детский сад «Улыбка»</t>
    </r>
  </si>
  <si>
    <r>
      <t>Муниципальное автономное общеобразовательное учреждение «Средняя общеобразовательная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школа № 9» структурное подразделение детский сад «Совенок»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</si>
</sst>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_(* #,##0.00_);_(* \(#,##0.00\);_(* &quot;-&quot;??_);_(@_)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Helv"/>
      <family val="2"/>
      <charset val="204"/>
    </font>
    <font>
      <sz val="10"/>
      <name val="Arial"/>
      <family val="2"/>
      <charset val="204"/>
    </font>
    <font>
      <sz val="24"/>
      <color indexed="8"/>
      <name val="Calibri"/>
      <family val="2"/>
      <scheme val="minor"/>
    </font>
    <font>
      <sz val="36"/>
      <color indexed="8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4" fillId="0" borderId="0"/>
    <xf numFmtId="0" fontId="15" fillId="0" borderId="0"/>
    <xf numFmtId="0" fontId="1" fillId="0" borderId="0"/>
    <xf numFmtId="0" fontId="7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5" fillId="0" borderId="0"/>
    <xf numFmtId="166" fontId="26" fillId="0" borderId="0" applyFont="0" applyFill="0" applyBorder="0" applyAlignment="0" applyProtection="0"/>
  </cellStyleXfs>
  <cellXfs count="2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4" xfId="0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9" fontId="3" fillId="0" borderId="0" xfId="1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164" fontId="2" fillId="3" borderId="0" xfId="1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165" fontId="3" fillId="3" borderId="0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0" xfId="0" applyFont="1"/>
    <xf numFmtId="0" fontId="10" fillId="0" borderId="0" xfId="0" applyFont="1" applyFill="1"/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10" fillId="0" borderId="13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10" fillId="0" borderId="14" xfId="0" applyFont="1" applyBorder="1"/>
    <xf numFmtId="0" fontId="10" fillId="0" borderId="0" xfId="0" applyFont="1" applyFill="1" applyBorder="1"/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4" fontId="10" fillId="4" borderId="1" xfId="0" applyNumberFormat="1" applyFont="1" applyFill="1" applyBorder="1" applyAlignment="1">
      <alignment horizontal="center" vertical="center"/>
    </xf>
    <xf numFmtId="0" fontId="10" fillId="0" borderId="14" xfId="0" applyFont="1" applyFill="1" applyBorder="1"/>
    <xf numFmtId="0" fontId="10" fillId="0" borderId="13" xfId="0" applyFont="1" applyBorder="1"/>
    <xf numFmtId="0" fontId="10" fillId="0" borderId="15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/>
    <xf numFmtId="0" fontId="10" fillId="0" borderId="17" xfId="0" applyFont="1" applyBorder="1"/>
    <xf numFmtId="0" fontId="10" fillId="0" borderId="1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4" fontId="10" fillId="0" borderId="0" xfId="0" applyNumberFormat="1" applyFont="1"/>
    <xf numFmtId="0" fontId="10" fillId="0" borderId="18" xfId="0" applyFont="1" applyBorder="1"/>
    <xf numFmtId="0" fontId="10" fillId="0" borderId="19" xfId="0" applyFont="1" applyBorder="1"/>
    <xf numFmtId="0" fontId="10" fillId="0" borderId="20" xfId="0" applyFont="1" applyBorder="1"/>
    <xf numFmtId="0" fontId="13" fillId="0" borderId="0" xfId="0" applyFont="1" applyBorder="1" applyAlignment="1">
      <alignment horizontal="center" vertical="center"/>
    </xf>
    <xf numFmtId="2" fontId="10" fillId="0" borderId="0" xfId="0" applyNumberFormat="1" applyFont="1" applyFill="1" applyBorder="1"/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2" fontId="10" fillId="0" borderId="0" xfId="0" applyNumberFormat="1" applyFont="1" applyBorder="1"/>
    <xf numFmtId="4" fontId="10" fillId="0" borderId="0" xfId="0" applyNumberFormat="1" applyFont="1" applyBorder="1"/>
    <xf numFmtId="4" fontId="13" fillId="4" borderId="1" xfId="0" applyNumberFormat="1" applyFont="1" applyFill="1" applyBorder="1"/>
    <xf numFmtId="2" fontId="10" fillId="0" borderId="0" xfId="0" applyNumberFormat="1" applyFont="1" applyFill="1" applyBorder="1" applyAlignment="1">
      <alignment horizontal="center" vertical="center"/>
    </xf>
    <xf numFmtId="0" fontId="10" fillId="0" borderId="6" xfId="0" applyFont="1" applyBorder="1"/>
    <xf numFmtId="0" fontId="4" fillId="0" borderId="10" xfId="0" applyFont="1" applyFill="1" applyBorder="1" applyAlignment="1">
      <alignment horizontal="left" vertical="top" wrapText="1"/>
    </xf>
    <xf numFmtId="4" fontId="13" fillId="0" borderId="0" xfId="0" applyNumberFormat="1" applyFont="1" applyFill="1" applyBorder="1"/>
    <xf numFmtId="4" fontId="10" fillId="0" borderId="1" xfId="0" applyNumberFormat="1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0" fontId="15" fillId="0" borderId="0" xfId="3"/>
    <xf numFmtId="0" fontId="17" fillId="0" borderId="0" xfId="3" applyFont="1" applyAlignment="1">
      <alignment vertical="center" wrapText="1"/>
    </xf>
    <xf numFmtId="0" fontId="16" fillId="7" borderId="1" xfId="3" applyFont="1" applyFill="1" applyBorder="1" applyAlignment="1">
      <alignment horizontal="center" vertical="center" wrapText="1"/>
    </xf>
    <xf numFmtId="0" fontId="17" fillId="8" borderId="1" xfId="3" applyFont="1" applyFill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Fill="1" applyBorder="1" applyAlignment="1">
      <alignment horizontal="left" vertical="center" wrapText="1"/>
    </xf>
    <xf numFmtId="0" fontId="10" fillId="0" borderId="2" xfId="0" applyFont="1" applyBorder="1"/>
    <xf numFmtId="0" fontId="3" fillId="0" borderId="1" xfId="0" applyFont="1" applyBorder="1"/>
    <xf numFmtId="2" fontId="3" fillId="0" borderId="1" xfId="0" applyNumberFormat="1" applyFont="1" applyBorder="1"/>
    <xf numFmtId="0" fontId="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6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2" fontId="2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left" vertical="center" wrapText="1"/>
    </xf>
    <xf numFmtId="0" fontId="6" fillId="9" borderId="0" xfId="0" applyFont="1" applyFill="1"/>
    <xf numFmtId="0" fontId="5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2" fontId="22" fillId="0" borderId="1" xfId="4" applyNumberFormat="1" applyFont="1" applyFill="1" applyBorder="1" applyAlignment="1">
      <alignment horizontal="center" vertical="center" wrapText="1"/>
    </xf>
    <xf numFmtId="2" fontId="20" fillId="0" borderId="1" xfId="1" applyNumberFormat="1" applyFont="1" applyFill="1" applyBorder="1" applyAlignment="1">
      <alignment horizontal="center" vertical="center"/>
    </xf>
    <xf numFmtId="0" fontId="6" fillId="9" borderId="1" xfId="0" applyFont="1" applyFill="1" applyBorder="1"/>
    <xf numFmtId="4" fontId="6" fillId="9" borderId="1" xfId="0" applyNumberFormat="1" applyFont="1" applyFill="1" applyBorder="1" applyAlignment="1">
      <alignment horizontal="center" vertical="center"/>
    </xf>
    <xf numFmtId="0" fontId="6" fillId="9" borderId="0" xfId="0" applyFont="1" applyFill="1" applyBorder="1"/>
    <xf numFmtId="0" fontId="22" fillId="9" borderId="15" xfId="0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center"/>
    </xf>
    <xf numFmtId="0" fontId="6" fillId="10" borderId="1" xfId="0" applyFont="1" applyFill="1" applyBorder="1"/>
    <xf numFmtId="2" fontId="9" fillId="10" borderId="1" xfId="0" applyNumberFormat="1" applyFont="1" applyFill="1" applyBorder="1" applyAlignment="1">
      <alignment horizontal="right"/>
    </xf>
    <xf numFmtId="4" fontId="6" fillId="10" borderId="1" xfId="0" applyNumberFormat="1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4" fontId="6" fillId="0" borderId="0" xfId="0" applyNumberFormat="1" applyFont="1" applyFill="1"/>
    <xf numFmtId="3" fontId="20" fillId="2" borderId="5" xfId="0" applyNumberFormat="1" applyFont="1" applyFill="1" applyBorder="1"/>
    <xf numFmtId="2" fontId="6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Border="1"/>
    <xf numFmtId="2" fontId="10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ont="1"/>
    <xf numFmtId="164" fontId="3" fillId="0" borderId="1" xfId="1" applyNumberFormat="1" applyFont="1" applyBorder="1" applyAlignment="1">
      <alignment horizontal="center" vertical="center" wrapText="1"/>
    </xf>
    <xf numFmtId="0" fontId="17" fillId="11" borderId="1" xfId="3" applyFont="1" applyFill="1" applyBorder="1" applyAlignment="1">
      <alignment wrapText="1"/>
    </xf>
    <xf numFmtId="2" fontId="16" fillId="11" borderId="4" xfId="3" applyNumberFormat="1" applyFont="1" applyFill="1" applyBorder="1" applyAlignment="1">
      <alignment horizontal="right" wrapText="1"/>
    </xf>
    <xf numFmtId="2" fontId="29" fillId="0" borderId="1" xfId="0" applyNumberFormat="1" applyFont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4" fontId="2" fillId="0" borderId="22" xfId="1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3" fontId="13" fillId="4" borderId="1" xfId="0" applyNumberFormat="1" applyFont="1" applyFill="1" applyBorder="1" applyAlignment="1">
      <alignment horizontal="center" vertical="center"/>
    </xf>
    <xf numFmtId="0" fontId="10" fillId="10" borderId="1" xfId="0" applyFont="1" applyFill="1" applyBorder="1"/>
    <xf numFmtId="0" fontId="0" fillId="10" borderId="0" xfId="0" applyFill="1" applyBorder="1"/>
    <xf numFmtId="2" fontId="0" fillId="10" borderId="0" xfId="0" applyNumberFormat="1" applyFill="1" applyBorder="1"/>
    <xf numFmtId="0" fontId="0" fillId="10" borderId="0" xfId="0" applyFill="1"/>
    <xf numFmtId="2" fontId="4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15" fillId="0" borderId="0" xfId="3" applyNumberFormat="1"/>
    <xf numFmtId="0" fontId="0" fillId="0" borderId="0" xfId="0"/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2" fontId="2" fillId="0" borderId="1" xfId="0" applyNumberFormat="1" applyFont="1" applyFill="1" applyBorder="1" applyAlignment="1">
      <alignment horizontal="center" vertical="center"/>
    </xf>
    <xf numFmtId="2" fontId="2" fillId="10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13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/>
    <xf numFmtId="0" fontId="0" fillId="0" borderId="0" xfId="0" applyFill="1" applyBorder="1"/>
    <xf numFmtId="2" fontId="0" fillId="0" borderId="0" xfId="0" applyNumberFormat="1" applyFill="1" applyBorder="1"/>
    <xf numFmtId="2" fontId="0" fillId="0" borderId="0" xfId="0" applyNumberFormat="1" applyFill="1"/>
    <xf numFmtId="2" fontId="10" fillId="0" borderId="0" xfId="0" applyNumberFormat="1" applyFont="1" applyFill="1"/>
    <xf numFmtId="2" fontId="20" fillId="0" borderId="0" xfId="0" applyNumberFormat="1" applyFont="1" applyFill="1" applyBorder="1"/>
    <xf numFmtId="2" fontId="6" fillId="0" borderId="0" xfId="0" applyNumberFormat="1" applyFont="1" applyFill="1"/>
    <xf numFmtId="2" fontId="4" fillId="10" borderId="1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Alignment="1">
      <alignment horizontal="center" vertical="center" wrapText="1"/>
    </xf>
    <xf numFmtId="2" fontId="10" fillId="10" borderId="0" xfId="0" applyNumberFormat="1" applyFont="1" applyFill="1"/>
    <xf numFmtId="2" fontId="10" fillId="4" borderId="0" xfId="0" applyNumberFormat="1" applyFont="1" applyFill="1"/>
    <xf numFmtId="0" fontId="4" fillId="0" borderId="23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10" fontId="13" fillId="0" borderId="0" xfId="0" applyNumberFormat="1" applyFont="1" applyBorder="1" applyAlignment="1">
      <alignment horizontal="center" vertical="center" wrapText="1"/>
    </xf>
    <xf numFmtId="10" fontId="13" fillId="0" borderId="2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3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27" fillId="2" borderId="0" xfId="3" applyFont="1" applyFill="1" applyAlignment="1">
      <alignment horizontal="center" vertical="center"/>
    </xf>
    <xf numFmtId="0" fontId="16" fillId="11" borderId="1" xfId="3" applyFont="1" applyFill="1" applyBorder="1" applyAlignment="1">
      <alignment wrapText="1"/>
    </xf>
    <xf numFmtId="0" fontId="16" fillId="6" borderId="1" xfId="3" applyFont="1" applyFill="1" applyBorder="1" applyAlignment="1">
      <alignment horizontal="center" vertical="center" wrapText="1"/>
    </xf>
    <xf numFmtId="0" fontId="16" fillId="7" borderId="1" xfId="3" applyFont="1" applyFill="1" applyBorder="1" applyAlignment="1">
      <alignment horizontal="center" vertical="center" wrapText="1"/>
    </xf>
    <xf numFmtId="0" fontId="16" fillId="0" borderId="0" xfId="3" applyFont="1" applyAlignment="1">
      <alignment vertical="center" wrapText="1"/>
    </xf>
    <xf numFmtId="0" fontId="18" fillId="0" borderId="0" xfId="3" applyFont="1" applyAlignment="1">
      <alignment vertical="center" wrapText="1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vertical="center" wrapText="1"/>
    </xf>
    <xf numFmtId="0" fontId="17" fillId="0" borderId="0" xfId="3" applyFont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</cellXfs>
  <cellStyles count="11">
    <cellStyle name="Гиперссылка 2" xfId="6"/>
    <cellStyle name="Гиперссылка 3" xfId="7"/>
    <cellStyle name="Обычный" xfId="0" builtinId="0"/>
    <cellStyle name="Обычный 2" xfId="3"/>
    <cellStyle name="Обычный 2 2" xfId="5"/>
    <cellStyle name="Обычный 2 3" xfId="8"/>
    <cellStyle name="Обычный 3" xfId="2"/>
    <cellStyle name="Обычный 4" xfId="4"/>
    <cellStyle name="Процентный" xfId="1" builtinId="5"/>
    <cellStyle name="Стиль 1" xfId="9"/>
    <cellStyle name="Финансов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0"/>
      <c:rotY val="2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1043356280646"/>
          <c:y val="8.6678282861701109E-2"/>
          <c:w val="0.76070387648529514"/>
          <c:h val="0.7638156995081549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ДОУ_1!$H$29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3"/>
              <c:layout>
                <c:manualLayout>
                  <c:x val="-1.3084988397927917E-2"/>
                  <c:y val="-3.5811354525712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7A-4AF0-95CC-5C4ECD5D0B8C}"/>
                </c:ext>
              </c:extLst>
            </c:dLbl>
            <c:dLbl>
              <c:idx val="4"/>
              <c:layout>
                <c:manualLayout>
                  <c:x val="-2.9908544909549466E-2"/>
                  <c:y val="-1.7905677262856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7A-4AF0-95CC-5C4ECD5D0B8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ДОУ_1!$G$30:$G$34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ДОУ_1!$H$30:$H$34</c:f>
              <c:numCache>
                <c:formatCode>#,##0.00</c:formatCode>
                <c:ptCount val="5"/>
                <c:pt idx="0">
                  <c:v>33.03</c:v>
                </c:pt>
                <c:pt idx="1">
                  <c:v>58.679999999999993</c:v>
                </c:pt>
                <c:pt idx="2">
                  <c:v>19.71</c:v>
                </c:pt>
                <c:pt idx="3">
                  <c:v>29.130000000000003</c:v>
                </c:pt>
                <c:pt idx="4">
                  <c:v>140.54999999999998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7A-4AF0-95CC-5C4ECD5D0B8C}"/>
            </c:ext>
          </c:extLst>
        </c:ser>
        <c:ser>
          <c:idx val="1"/>
          <c:order val="1"/>
          <c:tx>
            <c:strRef>
              <c:f>ДОУ_1!$I$29</c:f>
              <c:strCache>
                <c:ptCount val="1"/>
                <c:pt idx="0">
                  <c:v>максимум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ДОУ_1!$G$30:$G$34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ДОУ_1!$I$30:$I$34</c:f>
              <c:numCache>
                <c:formatCode>#,##0.00</c:formatCode>
                <c:ptCount val="5"/>
                <c:pt idx="0">
                  <c:v>40</c:v>
                </c:pt>
                <c:pt idx="1">
                  <c:v>70</c:v>
                </c:pt>
                <c:pt idx="2">
                  <c:v>20</c:v>
                </c:pt>
                <c:pt idx="3">
                  <c:v>30</c:v>
                </c:pt>
                <c:pt idx="4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7A-4AF0-95CC-5C4ECD5D0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7703680"/>
        <c:axId val="165289280"/>
        <c:axId val="173813760"/>
      </c:bar3DChart>
      <c:catAx>
        <c:axId val="15770368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65289280"/>
        <c:crosses val="autoZero"/>
        <c:auto val="1"/>
        <c:lblAlgn val="ctr"/>
        <c:lblOffset val="100"/>
        <c:noMultiLvlLbl val="0"/>
      </c:catAx>
      <c:valAx>
        <c:axId val="16528928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57703680"/>
        <c:crosses val="autoZero"/>
        <c:crossBetween val="between"/>
      </c:valAx>
      <c:serAx>
        <c:axId val="173813760"/>
        <c:scaling>
          <c:orientation val="minMax"/>
        </c:scaling>
        <c:delete val="1"/>
        <c:axPos val="b"/>
        <c:majorTickMark val="out"/>
        <c:minorTickMark val="none"/>
        <c:tickLblPos val="none"/>
        <c:crossAx val="165289280"/>
        <c:crosses val="autoZero"/>
      </c:serAx>
    </c:plotArea>
    <c:legend>
      <c:legendPos val="r"/>
      <c:layout>
        <c:manualLayout>
          <c:xMode val="edge"/>
          <c:yMode val="edge"/>
          <c:x val="2.6838854945148389E-2"/>
          <c:y val="0.84186280768958333"/>
          <c:w val="0.29542624048430582"/>
          <c:h val="0.117017478078398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v>максимальное значение</c:v>
          </c:tx>
          <c:spPr>
            <a:ln>
              <a:solidFill>
                <a:srgbClr val="0070C0"/>
              </a:solidFill>
            </a:ln>
          </c:spPr>
          <c:cat>
            <c:strRef>
              <c:f>ДОУ_5!$K$30:$K$45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ДОУ_5!$N$30:$N$45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B7-47FA-86AC-3E3B2310FA65}"/>
            </c:ext>
          </c:extLst>
        </c:ser>
        <c:ser>
          <c:idx val="2"/>
          <c:order val="1"/>
          <c:tx>
            <c:v>среднее по МО</c:v>
          </c:tx>
          <c:spPr>
            <a:ln>
              <a:solidFill>
                <a:srgbClr val="FF0000"/>
              </a:solidFill>
            </a:ln>
          </c:spPr>
          <c:cat>
            <c:strRef>
              <c:f>ДОУ_5!$K$30:$K$45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ДОУ_5!$M$30:$M$45</c:f>
              <c:numCache>
                <c:formatCode>0.00</c:formatCode>
                <c:ptCount val="16"/>
                <c:pt idx="0">
                  <c:v>9.0459999999999994</c:v>
                </c:pt>
                <c:pt idx="1">
                  <c:v>8.060666666666668</c:v>
                </c:pt>
                <c:pt idx="2">
                  <c:v>7.6726666666666672</c:v>
                </c:pt>
                <c:pt idx="3">
                  <c:v>4.8333333333333321</c:v>
                </c:pt>
                <c:pt idx="4">
                  <c:v>6.7453333333333338</c:v>
                </c:pt>
                <c:pt idx="5">
                  <c:v>8.3053333333333335</c:v>
                </c:pt>
                <c:pt idx="6">
                  <c:v>4.9426666666666668</c:v>
                </c:pt>
                <c:pt idx="7">
                  <c:v>6.4053333333333331</c:v>
                </c:pt>
                <c:pt idx="8">
                  <c:v>7.0166666666666666</c:v>
                </c:pt>
                <c:pt idx="9">
                  <c:v>7.3226666666666658</c:v>
                </c:pt>
                <c:pt idx="10">
                  <c:v>8.0386666666666677</c:v>
                </c:pt>
                <c:pt idx="11">
                  <c:v>9.5986666666666665</c:v>
                </c:pt>
                <c:pt idx="12">
                  <c:v>9.5933333333333319</c:v>
                </c:pt>
                <c:pt idx="13">
                  <c:v>9.059333333333333</c:v>
                </c:pt>
                <c:pt idx="14">
                  <c:v>9.1639999999999997</c:v>
                </c:pt>
                <c:pt idx="15">
                  <c:v>9.5613333333333319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B7-47FA-86AC-3E3B2310FA65}"/>
            </c:ext>
          </c:extLst>
        </c:ser>
        <c:ser>
          <c:idx val="0"/>
          <c:order val="2"/>
          <c:tx>
            <c:v>фактическое значение</c:v>
          </c:tx>
          <c:spPr>
            <a:ln>
              <a:solidFill>
                <a:srgbClr val="92D050"/>
              </a:solidFill>
            </a:ln>
          </c:spPr>
          <c:cat>
            <c:strRef>
              <c:f>ДОУ_5!$K$30:$K$45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ДОУ_5!$L$30:$L$45</c:f>
              <c:numCache>
                <c:formatCode>#,##0.00</c:formatCode>
                <c:ptCount val="16"/>
                <c:pt idx="0">
                  <c:v>9.1199999999999992</c:v>
                </c:pt>
                <c:pt idx="1">
                  <c:v>9.17</c:v>
                </c:pt>
                <c:pt idx="2">
                  <c:v>9.15</c:v>
                </c:pt>
                <c:pt idx="3">
                  <c:v>4.08</c:v>
                </c:pt>
                <c:pt idx="4">
                  <c:v>6.76</c:v>
                </c:pt>
                <c:pt idx="5">
                  <c:v>8.1199999999999992</c:v>
                </c:pt>
                <c:pt idx="6">
                  <c:v>5.44</c:v>
                </c:pt>
                <c:pt idx="7">
                  <c:v>7.45</c:v>
                </c:pt>
                <c:pt idx="8">
                  <c:v>8.26</c:v>
                </c:pt>
                <c:pt idx="9">
                  <c:v>8.0500000000000007</c:v>
                </c:pt>
                <c:pt idx="10">
                  <c:v>9.48</c:v>
                </c:pt>
                <c:pt idx="11">
                  <c:v>9.75</c:v>
                </c:pt>
                <c:pt idx="12">
                  <c:v>9.58</c:v>
                </c:pt>
                <c:pt idx="13">
                  <c:v>8.39</c:v>
                </c:pt>
                <c:pt idx="14">
                  <c:v>9.01</c:v>
                </c:pt>
                <c:pt idx="15">
                  <c:v>9.83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B7-47FA-86AC-3E3B2310F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981120"/>
        <c:axId val="250165440"/>
      </c:radarChart>
      <c:catAx>
        <c:axId val="20698112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50165440"/>
        <c:crosses val="autoZero"/>
        <c:auto val="1"/>
        <c:lblAlgn val="ctr"/>
        <c:lblOffset val="100"/>
        <c:noMultiLvlLbl val="0"/>
      </c:catAx>
      <c:valAx>
        <c:axId val="25016544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069811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10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0"/>
      <c:rotY val="2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1043356280646"/>
          <c:y val="8.6678282861701109E-2"/>
          <c:w val="0.76070387648529514"/>
          <c:h val="0.7638156995081549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ДОУ_6!$H$29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3"/>
              <c:layout>
                <c:manualLayout>
                  <c:x val="-1.3084988397927917E-2"/>
                  <c:y val="-3.5811354525712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BE-4AB9-9879-1B975E29C625}"/>
                </c:ext>
              </c:extLst>
            </c:dLbl>
            <c:dLbl>
              <c:idx val="4"/>
              <c:layout>
                <c:manualLayout>
                  <c:x val="-2.9908544909549466E-2"/>
                  <c:y val="-1.7905677262856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BE-4AB9-9879-1B975E29C62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ДОУ_6!$G$30:$G$34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ДОУ_6!$H$30:$H$34</c:f>
              <c:numCache>
                <c:formatCode>#,##0.00</c:formatCode>
                <c:ptCount val="5"/>
                <c:pt idx="0">
                  <c:v>31.950000000000003</c:v>
                </c:pt>
                <c:pt idx="1">
                  <c:v>50.02</c:v>
                </c:pt>
                <c:pt idx="2">
                  <c:v>20</c:v>
                </c:pt>
                <c:pt idx="3">
                  <c:v>29.8</c:v>
                </c:pt>
                <c:pt idx="4">
                  <c:v>131.77000000000001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BE-4AB9-9879-1B975E29C625}"/>
            </c:ext>
          </c:extLst>
        </c:ser>
        <c:ser>
          <c:idx val="1"/>
          <c:order val="1"/>
          <c:tx>
            <c:strRef>
              <c:f>ДОУ_6!$I$29</c:f>
              <c:strCache>
                <c:ptCount val="1"/>
                <c:pt idx="0">
                  <c:v>максимум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ДОУ_6!$G$30:$G$34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ДОУ_6!$I$30:$I$34</c:f>
              <c:numCache>
                <c:formatCode>#,##0.00</c:formatCode>
                <c:ptCount val="5"/>
                <c:pt idx="0">
                  <c:v>40</c:v>
                </c:pt>
                <c:pt idx="1">
                  <c:v>70</c:v>
                </c:pt>
                <c:pt idx="2">
                  <c:v>20</c:v>
                </c:pt>
                <c:pt idx="3">
                  <c:v>30</c:v>
                </c:pt>
                <c:pt idx="4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BE-4AB9-9879-1B975E29C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0586624"/>
        <c:axId val="250430592"/>
        <c:axId val="207038336"/>
      </c:bar3DChart>
      <c:catAx>
        <c:axId val="25058662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250430592"/>
        <c:crosses val="autoZero"/>
        <c:auto val="1"/>
        <c:lblAlgn val="ctr"/>
        <c:lblOffset val="100"/>
        <c:noMultiLvlLbl val="0"/>
      </c:catAx>
      <c:valAx>
        <c:axId val="25043059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50586624"/>
        <c:crosses val="autoZero"/>
        <c:crossBetween val="between"/>
      </c:valAx>
      <c:serAx>
        <c:axId val="207038336"/>
        <c:scaling>
          <c:orientation val="minMax"/>
        </c:scaling>
        <c:delete val="1"/>
        <c:axPos val="b"/>
        <c:majorTickMark val="out"/>
        <c:minorTickMark val="none"/>
        <c:tickLblPos val="none"/>
        <c:crossAx val="250430592"/>
        <c:crosses val="autoZero"/>
      </c:serAx>
    </c:plotArea>
    <c:legend>
      <c:legendPos val="r"/>
      <c:layout>
        <c:manualLayout>
          <c:xMode val="edge"/>
          <c:yMode val="edge"/>
          <c:x val="2.6838854945148389E-2"/>
          <c:y val="0.84186280768958333"/>
          <c:w val="0.29542624048430582"/>
          <c:h val="0.117017478078398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v>максимальное значение</c:v>
          </c:tx>
          <c:spPr>
            <a:ln>
              <a:solidFill>
                <a:srgbClr val="0070C0"/>
              </a:solidFill>
            </a:ln>
          </c:spPr>
          <c:cat>
            <c:strRef>
              <c:f>ДОУ_6!$K$30:$K$45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ДОУ_6!$N$30:$N$45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BB-47F1-8C7B-9D8EE79FE1B8}"/>
            </c:ext>
          </c:extLst>
        </c:ser>
        <c:ser>
          <c:idx val="2"/>
          <c:order val="1"/>
          <c:tx>
            <c:v>среднее по МО</c:v>
          </c:tx>
          <c:spPr>
            <a:ln>
              <a:solidFill>
                <a:srgbClr val="FF0000"/>
              </a:solidFill>
            </a:ln>
          </c:spPr>
          <c:cat>
            <c:strRef>
              <c:f>ДОУ_6!$K$30:$K$45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ДОУ_6!$M$30:$M$45</c:f>
              <c:numCache>
                <c:formatCode>0.00</c:formatCode>
                <c:ptCount val="16"/>
                <c:pt idx="0">
                  <c:v>9.0459999999999994</c:v>
                </c:pt>
                <c:pt idx="1">
                  <c:v>8.060666666666668</c:v>
                </c:pt>
                <c:pt idx="2">
                  <c:v>7.6726666666666672</c:v>
                </c:pt>
                <c:pt idx="3">
                  <c:v>4.8333333333333321</c:v>
                </c:pt>
                <c:pt idx="4">
                  <c:v>6.7453333333333338</c:v>
                </c:pt>
                <c:pt idx="5">
                  <c:v>8.3053333333333335</c:v>
                </c:pt>
                <c:pt idx="6">
                  <c:v>4.9426666666666668</c:v>
                </c:pt>
                <c:pt idx="7">
                  <c:v>6.4053333333333331</c:v>
                </c:pt>
                <c:pt idx="8">
                  <c:v>7.0166666666666666</c:v>
                </c:pt>
                <c:pt idx="9">
                  <c:v>7.3226666666666658</c:v>
                </c:pt>
                <c:pt idx="10">
                  <c:v>8.0386666666666677</c:v>
                </c:pt>
                <c:pt idx="11">
                  <c:v>9.5986666666666665</c:v>
                </c:pt>
                <c:pt idx="12">
                  <c:v>9.5933333333333319</c:v>
                </c:pt>
                <c:pt idx="13">
                  <c:v>9.059333333333333</c:v>
                </c:pt>
                <c:pt idx="14">
                  <c:v>9.1639999999999997</c:v>
                </c:pt>
                <c:pt idx="15">
                  <c:v>9.5613333333333319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BB-47F1-8C7B-9D8EE79FE1B8}"/>
            </c:ext>
          </c:extLst>
        </c:ser>
        <c:ser>
          <c:idx val="0"/>
          <c:order val="2"/>
          <c:tx>
            <c:v>фактическое значение</c:v>
          </c:tx>
          <c:spPr>
            <a:ln>
              <a:solidFill>
                <a:srgbClr val="92D050"/>
              </a:solidFill>
            </a:ln>
          </c:spPr>
          <c:cat>
            <c:strRef>
              <c:f>ДОУ_6!$K$30:$K$45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ДОУ_6!$L$30:$L$45</c:f>
              <c:numCache>
                <c:formatCode>#,##0.00</c:formatCode>
                <c:ptCount val="16"/>
                <c:pt idx="0">
                  <c:v>9.61</c:v>
                </c:pt>
                <c:pt idx="1">
                  <c:v>9.61</c:v>
                </c:pt>
                <c:pt idx="2">
                  <c:v>8.3800000000000008</c:v>
                </c:pt>
                <c:pt idx="3">
                  <c:v>4.3499999999999996</c:v>
                </c:pt>
                <c:pt idx="4">
                  <c:v>6.28</c:v>
                </c:pt>
                <c:pt idx="5">
                  <c:v>8.34</c:v>
                </c:pt>
                <c:pt idx="6">
                  <c:v>4.5599999999999996</c:v>
                </c:pt>
                <c:pt idx="7">
                  <c:v>7.54</c:v>
                </c:pt>
                <c:pt idx="8">
                  <c:v>7.49</c:v>
                </c:pt>
                <c:pt idx="9">
                  <c:v>6.24</c:v>
                </c:pt>
                <c:pt idx="10">
                  <c:v>9.57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9.8000000000000007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BB-47F1-8C7B-9D8EE79FE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408960"/>
        <c:axId val="250432896"/>
      </c:radarChart>
      <c:catAx>
        <c:axId val="2504089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50432896"/>
        <c:crosses val="autoZero"/>
        <c:auto val="1"/>
        <c:lblAlgn val="ctr"/>
        <c:lblOffset val="100"/>
        <c:noMultiLvlLbl val="0"/>
      </c:catAx>
      <c:valAx>
        <c:axId val="25043289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04089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10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0"/>
      <c:rotY val="2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1043356280646"/>
          <c:y val="8.6678282861701109E-2"/>
          <c:w val="0.76070387648529514"/>
          <c:h val="0.7638156995081549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ДОУ_7!$H$29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3"/>
              <c:layout>
                <c:manualLayout>
                  <c:x val="-1.3084988397927917E-2"/>
                  <c:y val="-3.5811354525712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E4-4B1F-BFCF-0C5541555D63}"/>
                </c:ext>
              </c:extLst>
            </c:dLbl>
            <c:dLbl>
              <c:idx val="4"/>
              <c:layout>
                <c:manualLayout>
                  <c:x val="-2.9908544909549466E-2"/>
                  <c:y val="-1.7905677262856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E4-4B1F-BFCF-0C5541555D6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ДОУ_7!$G$30:$G$34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ДОУ_7!$H$30:$H$34</c:f>
              <c:numCache>
                <c:formatCode>#,##0.00</c:formatCode>
                <c:ptCount val="5"/>
                <c:pt idx="0">
                  <c:v>29.379999999999995</c:v>
                </c:pt>
                <c:pt idx="1">
                  <c:v>47.400000000000006</c:v>
                </c:pt>
                <c:pt idx="2">
                  <c:v>19.75</c:v>
                </c:pt>
                <c:pt idx="3">
                  <c:v>28.049999999999997</c:v>
                </c:pt>
                <c:pt idx="4">
                  <c:v>124.58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E4-4B1F-BFCF-0C5541555D63}"/>
            </c:ext>
          </c:extLst>
        </c:ser>
        <c:ser>
          <c:idx val="1"/>
          <c:order val="1"/>
          <c:tx>
            <c:strRef>
              <c:f>ДОУ_7!$I$29</c:f>
              <c:strCache>
                <c:ptCount val="1"/>
                <c:pt idx="0">
                  <c:v>максимум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ДОУ_7!$G$30:$G$34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ДОУ_7!$I$30:$I$34</c:f>
              <c:numCache>
                <c:formatCode>#,##0.00</c:formatCode>
                <c:ptCount val="5"/>
                <c:pt idx="0">
                  <c:v>40</c:v>
                </c:pt>
                <c:pt idx="1">
                  <c:v>70</c:v>
                </c:pt>
                <c:pt idx="2">
                  <c:v>20</c:v>
                </c:pt>
                <c:pt idx="3">
                  <c:v>30</c:v>
                </c:pt>
                <c:pt idx="4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E4-4B1F-BFCF-0C5541555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0409984"/>
        <c:axId val="250435776"/>
        <c:axId val="207037056"/>
      </c:bar3DChart>
      <c:catAx>
        <c:axId val="25040998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250435776"/>
        <c:crosses val="autoZero"/>
        <c:auto val="1"/>
        <c:lblAlgn val="ctr"/>
        <c:lblOffset val="100"/>
        <c:noMultiLvlLbl val="0"/>
      </c:catAx>
      <c:valAx>
        <c:axId val="25043577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50409984"/>
        <c:crosses val="autoZero"/>
        <c:crossBetween val="between"/>
      </c:valAx>
      <c:serAx>
        <c:axId val="207037056"/>
        <c:scaling>
          <c:orientation val="minMax"/>
        </c:scaling>
        <c:delete val="1"/>
        <c:axPos val="b"/>
        <c:majorTickMark val="out"/>
        <c:minorTickMark val="none"/>
        <c:tickLblPos val="none"/>
        <c:crossAx val="250435776"/>
        <c:crosses val="autoZero"/>
      </c:serAx>
    </c:plotArea>
    <c:legend>
      <c:legendPos val="r"/>
      <c:layout>
        <c:manualLayout>
          <c:xMode val="edge"/>
          <c:yMode val="edge"/>
          <c:x val="2.6838854945148389E-2"/>
          <c:y val="0.84186280768958333"/>
          <c:w val="0.29542624048430582"/>
          <c:h val="0.117017478078398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v>максимальное значение</c:v>
          </c:tx>
          <c:spPr>
            <a:ln>
              <a:solidFill>
                <a:srgbClr val="0070C0"/>
              </a:solidFill>
            </a:ln>
          </c:spPr>
          <c:cat>
            <c:strRef>
              <c:f>ДОУ_7!$K$30:$K$45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ДОУ_7!$N$30:$N$45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1-4912-ABC0-3E03017D0F01}"/>
            </c:ext>
          </c:extLst>
        </c:ser>
        <c:ser>
          <c:idx val="2"/>
          <c:order val="1"/>
          <c:tx>
            <c:v>среднее по МО</c:v>
          </c:tx>
          <c:spPr>
            <a:ln>
              <a:solidFill>
                <a:srgbClr val="FF0000"/>
              </a:solidFill>
            </a:ln>
          </c:spPr>
          <c:cat>
            <c:strRef>
              <c:f>ДОУ_7!$K$30:$K$45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ДОУ_7!$M$30:$M$45</c:f>
              <c:numCache>
                <c:formatCode>0.00</c:formatCode>
                <c:ptCount val="16"/>
                <c:pt idx="0">
                  <c:v>9.0459999999999994</c:v>
                </c:pt>
                <c:pt idx="1">
                  <c:v>8.060666666666668</c:v>
                </c:pt>
                <c:pt idx="2">
                  <c:v>7.6726666666666672</c:v>
                </c:pt>
                <c:pt idx="3">
                  <c:v>4.8333333333333321</c:v>
                </c:pt>
                <c:pt idx="4">
                  <c:v>6.7453333333333338</c:v>
                </c:pt>
                <c:pt idx="5">
                  <c:v>8.3053333333333335</c:v>
                </c:pt>
                <c:pt idx="6">
                  <c:v>4.9426666666666668</c:v>
                </c:pt>
                <c:pt idx="7">
                  <c:v>6.4053333333333331</c:v>
                </c:pt>
                <c:pt idx="8">
                  <c:v>7.0166666666666666</c:v>
                </c:pt>
                <c:pt idx="9">
                  <c:v>7.3226666666666658</c:v>
                </c:pt>
                <c:pt idx="10">
                  <c:v>8.0386666666666677</c:v>
                </c:pt>
                <c:pt idx="11">
                  <c:v>9.5986666666666665</c:v>
                </c:pt>
                <c:pt idx="12">
                  <c:v>9.5933333333333319</c:v>
                </c:pt>
                <c:pt idx="13">
                  <c:v>9.059333333333333</c:v>
                </c:pt>
                <c:pt idx="14">
                  <c:v>9.1639999999999997</c:v>
                </c:pt>
                <c:pt idx="15">
                  <c:v>9.5613333333333319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E1-4912-ABC0-3E03017D0F01}"/>
            </c:ext>
          </c:extLst>
        </c:ser>
        <c:ser>
          <c:idx val="0"/>
          <c:order val="2"/>
          <c:tx>
            <c:v>фактическое значение</c:v>
          </c:tx>
          <c:spPr>
            <a:ln>
              <a:solidFill>
                <a:srgbClr val="92D050"/>
              </a:solidFill>
            </a:ln>
          </c:spPr>
          <c:cat>
            <c:strRef>
              <c:f>ДОУ_7!$K$30:$K$45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ДОУ_7!$L$30:$L$45</c:f>
              <c:numCache>
                <c:formatCode>#,##0.00</c:formatCode>
                <c:ptCount val="16"/>
                <c:pt idx="0">
                  <c:v>9.3699999999999992</c:v>
                </c:pt>
                <c:pt idx="1">
                  <c:v>8.4</c:v>
                </c:pt>
                <c:pt idx="2">
                  <c:v>7.35</c:v>
                </c:pt>
                <c:pt idx="3">
                  <c:v>4.26</c:v>
                </c:pt>
                <c:pt idx="4">
                  <c:v>5.81</c:v>
                </c:pt>
                <c:pt idx="5">
                  <c:v>8.31</c:v>
                </c:pt>
                <c:pt idx="6">
                  <c:v>5.39</c:v>
                </c:pt>
                <c:pt idx="7">
                  <c:v>6.27</c:v>
                </c:pt>
                <c:pt idx="8">
                  <c:v>7.39</c:v>
                </c:pt>
                <c:pt idx="9">
                  <c:v>8</c:v>
                </c:pt>
                <c:pt idx="10">
                  <c:v>6.23</c:v>
                </c:pt>
                <c:pt idx="11">
                  <c:v>9.9</c:v>
                </c:pt>
                <c:pt idx="12">
                  <c:v>9.85</c:v>
                </c:pt>
                <c:pt idx="13">
                  <c:v>8.92</c:v>
                </c:pt>
                <c:pt idx="14">
                  <c:v>9.23</c:v>
                </c:pt>
                <c:pt idx="15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E1-4912-ABC0-3E03017D0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411008"/>
        <c:axId val="250520128"/>
      </c:radarChart>
      <c:catAx>
        <c:axId val="25041100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50520128"/>
        <c:crosses val="autoZero"/>
        <c:auto val="1"/>
        <c:lblAlgn val="ctr"/>
        <c:lblOffset val="100"/>
        <c:noMultiLvlLbl val="0"/>
      </c:catAx>
      <c:valAx>
        <c:axId val="25052012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04110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10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0"/>
      <c:rotY val="2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1043356280646"/>
          <c:y val="8.6678282861701109E-2"/>
          <c:w val="0.76070387648529514"/>
          <c:h val="0.7638156995081549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ДОУ_8!$H$29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3"/>
              <c:layout>
                <c:manualLayout>
                  <c:x val="-1.3084988397927917E-2"/>
                  <c:y val="-3.5811354525712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51-44B5-911B-BECF72B1893F}"/>
                </c:ext>
              </c:extLst>
            </c:dLbl>
            <c:dLbl>
              <c:idx val="4"/>
              <c:layout>
                <c:manualLayout>
                  <c:x val="-2.9908544909549466E-2"/>
                  <c:y val="-1.7905677262856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51-44B5-911B-BECF72B1893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ДОУ_8!$G$30:$G$34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ДОУ_8!$H$30:$H$34</c:f>
              <c:numCache>
                <c:formatCode>#,##0.00</c:formatCode>
                <c:ptCount val="5"/>
                <c:pt idx="0">
                  <c:v>29.110000000000003</c:v>
                </c:pt>
                <c:pt idx="1">
                  <c:v>52</c:v>
                </c:pt>
                <c:pt idx="2">
                  <c:v>19.82</c:v>
                </c:pt>
                <c:pt idx="3">
                  <c:v>29.04</c:v>
                </c:pt>
                <c:pt idx="4">
                  <c:v>129.97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51-44B5-911B-BECF72B1893F}"/>
            </c:ext>
          </c:extLst>
        </c:ser>
        <c:ser>
          <c:idx val="1"/>
          <c:order val="1"/>
          <c:tx>
            <c:strRef>
              <c:f>ДОУ_8!$I$29</c:f>
              <c:strCache>
                <c:ptCount val="1"/>
                <c:pt idx="0">
                  <c:v>максимум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ДОУ_8!$G$30:$G$34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ДОУ_8!$I$30:$I$34</c:f>
              <c:numCache>
                <c:formatCode>#,##0.00</c:formatCode>
                <c:ptCount val="5"/>
                <c:pt idx="0">
                  <c:v>40</c:v>
                </c:pt>
                <c:pt idx="1">
                  <c:v>70</c:v>
                </c:pt>
                <c:pt idx="2">
                  <c:v>20</c:v>
                </c:pt>
                <c:pt idx="3">
                  <c:v>30</c:v>
                </c:pt>
                <c:pt idx="4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51-44B5-911B-BECF72B18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0412032"/>
        <c:axId val="250523008"/>
        <c:axId val="207039616"/>
      </c:bar3DChart>
      <c:catAx>
        <c:axId val="25041203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250523008"/>
        <c:crosses val="autoZero"/>
        <c:auto val="1"/>
        <c:lblAlgn val="ctr"/>
        <c:lblOffset val="100"/>
        <c:noMultiLvlLbl val="0"/>
      </c:catAx>
      <c:valAx>
        <c:axId val="25052300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50412032"/>
        <c:crosses val="autoZero"/>
        <c:crossBetween val="between"/>
      </c:valAx>
      <c:serAx>
        <c:axId val="207039616"/>
        <c:scaling>
          <c:orientation val="minMax"/>
        </c:scaling>
        <c:delete val="1"/>
        <c:axPos val="b"/>
        <c:majorTickMark val="out"/>
        <c:minorTickMark val="none"/>
        <c:tickLblPos val="none"/>
        <c:crossAx val="250523008"/>
        <c:crosses val="autoZero"/>
      </c:serAx>
    </c:plotArea>
    <c:legend>
      <c:legendPos val="r"/>
      <c:layout>
        <c:manualLayout>
          <c:xMode val="edge"/>
          <c:yMode val="edge"/>
          <c:x val="2.6838854945148389E-2"/>
          <c:y val="0.84186280768958333"/>
          <c:w val="0.29542624048430582"/>
          <c:h val="0.117017478078398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v>максимальное значение</c:v>
          </c:tx>
          <c:spPr>
            <a:ln>
              <a:solidFill>
                <a:srgbClr val="0070C0"/>
              </a:solidFill>
            </a:ln>
          </c:spPr>
          <c:cat>
            <c:strRef>
              <c:f>ДОУ_8!$K$30:$K$45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ДОУ_8!$N$30:$N$45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75-4CB0-A6A6-2274FD448247}"/>
            </c:ext>
          </c:extLst>
        </c:ser>
        <c:ser>
          <c:idx val="2"/>
          <c:order val="1"/>
          <c:tx>
            <c:v>среднее по МО</c:v>
          </c:tx>
          <c:spPr>
            <a:ln>
              <a:solidFill>
                <a:srgbClr val="FF0000"/>
              </a:solidFill>
            </a:ln>
          </c:spPr>
          <c:cat>
            <c:strRef>
              <c:f>ДОУ_8!$K$30:$K$45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ДОУ_8!$M$30:$M$45</c:f>
              <c:numCache>
                <c:formatCode>0.00</c:formatCode>
                <c:ptCount val="16"/>
                <c:pt idx="0">
                  <c:v>9.0459999999999994</c:v>
                </c:pt>
                <c:pt idx="1">
                  <c:v>8.060666666666668</c:v>
                </c:pt>
                <c:pt idx="2">
                  <c:v>7.6726666666666672</c:v>
                </c:pt>
                <c:pt idx="3">
                  <c:v>4.8333333333333321</c:v>
                </c:pt>
                <c:pt idx="4">
                  <c:v>6.7453333333333338</c:v>
                </c:pt>
                <c:pt idx="5">
                  <c:v>8.3053333333333335</c:v>
                </c:pt>
                <c:pt idx="6">
                  <c:v>4.9426666666666668</c:v>
                </c:pt>
                <c:pt idx="7">
                  <c:v>6.4053333333333331</c:v>
                </c:pt>
                <c:pt idx="8">
                  <c:v>7.0166666666666666</c:v>
                </c:pt>
                <c:pt idx="9">
                  <c:v>7.3226666666666658</c:v>
                </c:pt>
                <c:pt idx="10">
                  <c:v>8.0386666666666677</c:v>
                </c:pt>
                <c:pt idx="11">
                  <c:v>9.5986666666666665</c:v>
                </c:pt>
                <c:pt idx="12">
                  <c:v>9.5933333333333319</c:v>
                </c:pt>
                <c:pt idx="13">
                  <c:v>9.059333333333333</c:v>
                </c:pt>
                <c:pt idx="14">
                  <c:v>9.1639999999999997</c:v>
                </c:pt>
                <c:pt idx="15">
                  <c:v>9.5613333333333319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75-4CB0-A6A6-2274FD448247}"/>
            </c:ext>
          </c:extLst>
        </c:ser>
        <c:ser>
          <c:idx val="0"/>
          <c:order val="2"/>
          <c:tx>
            <c:v>фактическое значение</c:v>
          </c:tx>
          <c:spPr>
            <a:ln>
              <a:solidFill>
                <a:srgbClr val="92D050"/>
              </a:solidFill>
            </a:ln>
          </c:spPr>
          <c:cat>
            <c:strRef>
              <c:f>ДОУ_8!$K$30:$K$45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ДОУ_8!$L$30:$L$45</c:f>
              <c:numCache>
                <c:formatCode>#,##0.00</c:formatCode>
                <c:ptCount val="16"/>
                <c:pt idx="0">
                  <c:v>8.56</c:v>
                </c:pt>
                <c:pt idx="1">
                  <c:v>8.57</c:v>
                </c:pt>
                <c:pt idx="2">
                  <c:v>7.55</c:v>
                </c:pt>
                <c:pt idx="3">
                  <c:v>4.43</c:v>
                </c:pt>
                <c:pt idx="4">
                  <c:v>7.57</c:v>
                </c:pt>
                <c:pt idx="5">
                  <c:v>8.61</c:v>
                </c:pt>
                <c:pt idx="6">
                  <c:v>5.63</c:v>
                </c:pt>
                <c:pt idx="7">
                  <c:v>6.48</c:v>
                </c:pt>
                <c:pt idx="8">
                  <c:v>8.5299999999999994</c:v>
                </c:pt>
                <c:pt idx="9">
                  <c:v>6.48</c:v>
                </c:pt>
                <c:pt idx="10">
                  <c:v>8.6999999999999993</c:v>
                </c:pt>
                <c:pt idx="11">
                  <c:v>9.8800000000000008</c:v>
                </c:pt>
                <c:pt idx="12">
                  <c:v>9.94</c:v>
                </c:pt>
                <c:pt idx="13">
                  <c:v>9.4499999999999993</c:v>
                </c:pt>
                <c:pt idx="14">
                  <c:v>9.65</c:v>
                </c:pt>
                <c:pt idx="15">
                  <c:v>9.94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75-4CB0-A6A6-2274FD448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312832"/>
        <c:axId val="250525312"/>
      </c:radarChart>
      <c:catAx>
        <c:axId val="25631283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50525312"/>
        <c:crosses val="autoZero"/>
        <c:auto val="1"/>
        <c:lblAlgn val="ctr"/>
        <c:lblOffset val="100"/>
        <c:noMultiLvlLbl val="0"/>
      </c:catAx>
      <c:valAx>
        <c:axId val="25052531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63128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10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0"/>
      <c:rotY val="2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1043356280646"/>
          <c:y val="8.6678282861701109E-2"/>
          <c:w val="0.76070387648529514"/>
          <c:h val="0.7638156995081549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ДОУ_9!$H$29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3"/>
              <c:layout>
                <c:manualLayout>
                  <c:x val="-1.3084988397927917E-2"/>
                  <c:y val="-3.5811354525712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B1-49CD-BD59-6D379366E6C2}"/>
                </c:ext>
              </c:extLst>
            </c:dLbl>
            <c:dLbl>
              <c:idx val="4"/>
              <c:layout>
                <c:manualLayout>
                  <c:x val="-2.9908544909549466E-2"/>
                  <c:y val="-1.7905677262856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B1-49CD-BD59-6D379366E6C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ДОУ_9!$G$30:$G$34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ДОУ_9!$H$30:$H$34</c:f>
              <c:numCache>
                <c:formatCode>#,##0.00</c:formatCode>
                <c:ptCount val="5"/>
                <c:pt idx="0">
                  <c:v>30.759999999999998</c:v>
                </c:pt>
                <c:pt idx="1">
                  <c:v>50.98</c:v>
                </c:pt>
                <c:pt idx="2">
                  <c:v>20</c:v>
                </c:pt>
                <c:pt idx="3">
                  <c:v>29.090000000000003</c:v>
                </c:pt>
                <c:pt idx="4">
                  <c:v>130.82999999999998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B1-49CD-BD59-6D379366E6C2}"/>
            </c:ext>
          </c:extLst>
        </c:ser>
        <c:ser>
          <c:idx val="1"/>
          <c:order val="1"/>
          <c:tx>
            <c:strRef>
              <c:f>ДОУ_9!$I$29</c:f>
              <c:strCache>
                <c:ptCount val="1"/>
                <c:pt idx="0">
                  <c:v>максимум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ДОУ_9!$G$30:$G$34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ДОУ_9!$I$30:$I$34</c:f>
              <c:numCache>
                <c:formatCode>#,##0.00</c:formatCode>
                <c:ptCount val="5"/>
                <c:pt idx="0">
                  <c:v>40</c:v>
                </c:pt>
                <c:pt idx="1">
                  <c:v>70</c:v>
                </c:pt>
                <c:pt idx="2">
                  <c:v>20</c:v>
                </c:pt>
                <c:pt idx="3">
                  <c:v>30</c:v>
                </c:pt>
                <c:pt idx="4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B1-49CD-BD59-6D379366E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6313856"/>
        <c:axId val="256426560"/>
        <c:axId val="257101824"/>
      </c:bar3DChart>
      <c:catAx>
        <c:axId val="25631385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256426560"/>
        <c:crosses val="autoZero"/>
        <c:auto val="1"/>
        <c:lblAlgn val="ctr"/>
        <c:lblOffset val="100"/>
        <c:noMultiLvlLbl val="0"/>
      </c:catAx>
      <c:valAx>
        <c:axId val="25642656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56313856"/>
        <c:crosses val="autoZero"/>
        <c:crossBetween val="between"/>
      </c:valAx>
      <c:serAx>
        <c:axId val="257101824"/>
        <c:scaling>
          <c:orientation val="minMax"/>
        </c:scaling>
        <c:delete val="1"/>
        <c:axPos val="b"/>
        <c:majorTickMark val="out"/>
        <c:minorTickMark val="none"/>
        <c:tickLblPos val="none"/>
        <c:crossAx val="256426560"/>
        <c:crosses val="autoZero"/>
      </c:serAx>
    </c:plotArea>
    <c:legend>
      <c:legendPos val="r"/>
      <c:layout>
        <c:manualLayout>
          <c:xMode val="edge"/>
          <c:yMode val="edge"/>
          <c:x val="2.6838854945148389E-2"/>
          <c:y val="0.84186280768958333"/>
          <c:w val="0.29542624048430582"/>
          <c:h val="0.117017478078398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v>максимальное значение</c:v>
          </c:tx>
          <c:spPr>
            <a:ln>
              <a:solidFill>
                <a:srgbClr val="0070C0"/>
              </a:solidFill>
            </a:ln>
          </c:spPr>
          <c:cat>
            <c:strRef>
              <c:f>ДОУ_9!$K$30:$K$45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ДОУ_9!$N$30:$N$45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70-4C8C-97AF-F4941C7B2AE5}"/>
            </c:ext>
          </c:extLst>
        </c:ser>
        <c:ser>
          <c:idx val="2"/>
          <c:order val="1"/>
          <c:tx>
            <c:v>среднее по МО</c:v>
          </c:tx>
          <c:spPr>
            <a:ln>
              <a:solidFill>
                <a:srgbClr val="FF0000"/>
              </a:solidFill>
            </a:ln>
          </c:spPr>
          <c:cat>
            <c:strRef>
              <c:f>ДОУ_9!$K$30:$K$45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ДОУ_9!$M$30:$M$45</c:f>
              <c:numCache>
                <c:formatCode>0.00</c:formatCode>
                <c:ptCount val="16"/>
                <c:pt idx="0">
                  <c:v>9.0459999999999994</c:v>
                </c:pt>
                <c:pt idx="1">
                  <c:v>8.060666666666668</c:v>
                </c:pt>
                <c:pt idx="2">
                  <c:v>7.6726666666666672</c:v>
                </c:pt>
                <c:pt idx="3">
                  <c:v>4.8333333333333321</c:v>
                </c:pt>
                <c:pt idx="4">
                  <c:v>6.7453333333333338</c:v>
                </c:pt>
                <c:pt idx="5">
                  <c:v>8.3053333333333335</c:v>
                </c:pt>
                <c:pt idx="6">
                  <c:v>4.9426666666666668</c:v>
                </c:pt>
                <c:pt idx="7">
                  <c:v>6.4053333333333331</c:v>
                </c:pt>
                <c:pt idx="8">
                  <c:v>7.0166666666666666</c:v>
                </c:pt>
                <c:pt idx="9">
                  <c:v>7.3226666666666658</c:v>
                </c:pt>
                <c:pt idx="10">
                  <c:v>8.0386666666666677</c:v>
                </c:pt>
                <c:pt idx="11">
                  <c:v>9.5986666666666665</c:v>
                </c:pt>
                <c:pt idx="12">
                  <c:v>9.5933333333333319</c:v>
                </c:pt>
                <c:pt idx="13">
                  <c:v>9.059333333333333</c:v>
                </c:pt>
                <c:pt idx="14">
                  <c:v>9.1639999999999997</c:v>
                </c:pt>
                <c:pt idx="15">
                  <c:v>9.5613333333333319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70-4C8C-97AF-F4941C7B2AE5}"/>
            </c:ext>
          </c:extLst>
        </c:ser>
        <c:ser>
          <c:idx val="0"/>
          <c:order val="2"/>
          <c:tx>
            <c:v>фактическое значение</c:v>
          </c:tx>
          <c:spPr>
            <a:ln>
              <a:solidFill>
                <a:srgbClr val="92D050"/>
              </a:solidFill>
            </a:ln>
          </c:spPr>
          <c:cat>
            <c:strRef>
              <c:f>ДОУ_9!$K$30:$K$45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ДОУ_9!$L$30:$L$45</c:f>
              <c:numCache>
                <c:formatCode>#,##0.00</c:formatCode>
                <c:ptCount val="16"/>
                <c:pt idx="0">
                  <c:v>9.69</c:v>
                </c:pt>
                <c:pt idx="1">
                  <c:v>8.76</c:v>
                </c:pt>
                <c:pt idx="2">
                  <c:v>7.72</c:v>
                </c:pt>
                <c:pt idx="3">
                  <c:v>4.59</c:v>
                </c:pt>
                <c:pt idx="4">
                  <c:v>6.74</c:v>
                </c:pt>
                <c:pt idx="5">
                  <c:v>7.87</c:v>
                </c:pt>
                <c:pt idx="6">
                  <c:v>5.86</c:v>
                </c:pt>
                <c:pt idx="7">
                  <c:v>6.87</c:v>
                </c:pt>
                <c:pt idx="8">
                  <c:v>5.88</c:v>
                </c:pt>
                <c:pt idx="9">
                  <c:v>8.86</c:v>
                </c:pt>
                <c:pt idx="10">
                  <c:v>8.9</c:v>
                </c:pt>
                <c:pt idx="11">
                  <c:v>10</c:v>
                </c:pt>
                <c:pt idx="12">
                  <c:v>10</c:v>
                </c:pt>
                <c:pt idx="13">
                  <c:v>9.8800000000000008</c:v>
                </c:pt>
                <c:pt idx="14">
                  <c:v>9.2100000000000009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70-4C8C-97AF-F4941C7B2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901120"/>
        <c:axId val="256428864"/>
      </c:radarChart>
      <c:catAx>
        <c:axId val="25690112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56428864"/>
        <c:crosses val="autoZero"/>
        <c:auto val="1"/>
        <c:lblAlgn val="ctr"/>
        <c:lblOffset val="100"/>
        <c:noMultiLvlLbl val="0"/>
      </c:catAx>
      <c:valAx>
        <c:axId val="25642886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69011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10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0"/>
      <c:rotY val="2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1043356280646"/>
          <c:y val="8.6678282861701109E-2"/>
          <c:w val="0.76070387648529514"/>
          <c:h val="0.7638156995081549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ДОУ_10!$H$29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3"/>
              <c:layout>
                <c:manualLayout>
                  <c:x val="-1.3084988397927917E-2"/>
                  <c:y val="-3.5811354525712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80-4035-8218-C23C5D630FF7}"/>
                </c:ext>
              </c:extLst>
            </c:dLbl>
            <c:dLbl>
              <c:idx val="4"/>
              <c:layout>
                <c:manualLayout>
                  <c:x val="-2.9908544909549466E-2"/>
                  <c:y val="-1.7905677262856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80-4035-8218-C23C5D630F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ДОУ_10!$G$30:$G$34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ДОУ_10!$H$30:$H$34</c:f>
              <c:numCache>
                <c:formatCode>#,##0.00</c:formatCode>
                <c:ptCount val="5"/>
                <c:pt idx="0">
                  <c:v>32.489999999999995</c:v>
                </c:pt>
                <c:pt idx="1">
                  <c:v>48.97</c:v>
                </c:pt>
                <c:pt idx="2">
                  <c:v>19.72</c:v>
                </c:pt>
                <c:pt idx="3">
                  <c:v>28.880000000000003</c:v>
                </c:pt>
                <c:pt idx="4">
                  <c:v>130.06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80-4035-8218-C23C5D630FF7}"/>
            </c:ext>
          </c:extLst>
        </c:ser>
        <c:ser>
          <c:idx val="1"/>
          <c:order val="1"/>
          <c:tx>
            <c:strRef>
              <c:f>ДОУ_10!$I$29</c:f>
              <c:strCache>
                <c:ptCount val="1"/>
                <c:pt idx="0">
                  <c:v>максимум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ДОУ_10!$G$30:$G$34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ДОУ_10!$I$30:$I$34</c:f>
              <c:numCache>
                <c:formatCode>#,##0.00</c:formatCode>
                <c:ptCount val="5"/>
                <c:pt idx="0">
                  <c:v>40</c:v>
                </c:pt>
                <c:pt idx="1">
                  <c:v>70</c:v>
                </c:pt>
                <c:pt idx="2">
                  <c:v>20</c:v>
                </c:pt>
                <c:pt idx="3">
                  <c:v>30</c:v>
                </c:pt>
                <c:pt idx="4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80-4035-8218-C23C5D630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6902144"/>
        <c:axId val="256431744"/>
        <c:axId val="257104384"/>
      </c:bar3DChart>
      <c:catAx>
        <c:axId val="25690214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256431744"/>
        <c:crosses val="autoZero"/>
        <c:auto val="1"/>
        <c:lblAlgn val="ctr"/>
        <c:lblOffset val="100"/>
        <c:noMultiLvlLbl val="0"/>
      </c:catAx>
      <c:valAx>
        <c:axId val="25643174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56902144"/>
        <c:crosses val="autoZero"/>
        <c:crossBetween val="between"/>
      </c:valAx>
      <c:serAx>
        <c:axId val="257104384"/>
        <c:scaling>
          <c:orientation val="minMax"/>
        </c:scaling>
        <c:delete val="1"/>
        <c:axPos val="b"/>
        <c:majorTickMark val="out"/>
        <c:minorTickMark val="none"/>
        <c:tickLblPos val="none"/>
        <c:crossAx val="256431744"/>
        <c:crosses val="autoZero"/>
      </c:serAx>
    </c:plotArea>
    <c:legend>
      <c:legendPos val="r"/>
      <c:layout>
        <c:manualLayout>
          <c:xMode val="edge"/>
          <c:yMode val="edge"/>
          <c:x val="2.6838854945148389E-2"/>
          <c:y val="0.84186280768958333"/>
          <c:w val="0.29542624048430582"/>
          <c:h val="0.117017478078398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v>максимальное значение</c:v>
          </c:tx>
          <c:spPr>
            <a:ln>
              <a:solidFill>
                <a:srgbClr val="0070C0"/>
              </a:solidFill>
            </a:ln>
          </c:spPr>
          <c:cat>
            <c:strRef>
              <c:f>ДОУ_1!$K$30:$K$45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ДОУ_1!$N$30:$N$45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ED-4E5C-B16E-22526FB3D090}"/>
            </c:ext>
          </c:extLst>
        </c:ser>
        <c:ser>
          <c:idx val="2"/>
          <c:order val="1"/>
          <c:tx>
            <c:v>среднее по МО</c:v>
          </c:tx>
          <c:spPr>
            <a:ln>
              <a:solidFill>
                <a:srgbClr val="FF0000"/>
              </a:solidFill>
            </a:ln>
          </c:spPr>
          <c:cat>
            <c:strRef>
              <c:f>ДОУ_1!$K$30:$K$45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ДОУ_1!$M$30:$M$45</c:f>
              <c:numCache>
                <c:formatCode>0.00</c:formatCode>
                <c:ptCount val="16"/>
                <c:pt idx="0">
                  <c:v>9.0459999999999994</c:v>
                </c:pt>
                <c:pt idx="1">
                  <c:v>8.060666666666668</c:v>
                </c:pt>
                <c:pt idx="2">
                  <c:v>7.6726666666666672</c:v>
                </c:pt>
                <c:pt idx="3">
                  <c:v>4.8333333333333321</c:v>
                </c:pt>
                <c:pt idx="4">
                  <c:v>6.7453333333333338</c:v>
                </c:pt>
                <c:pt idx="5">
                  <c:v>8.3053333333333335</c:v>
                </c:pt>
                <c:pt idx="6">
                  <c:v>4.9426666666666668</c:v>
                </c:pt>
                <c:pt idx="7">
                  <c:v>6.4053333333333331</c:v>
                </c:pt>
                <c:pt idx="8">
                  <c:v>7.0166666666666666</c:v>
                </c:pt>
                <c:pt idx="9">
                  <c:v>7.3226666666666658</c:v>
                </c:pt>
                <c:pt idx="10">
                  <c:v>8.0386666666666677</c:v>
                </c:pt>
                <c:pt idx="11">
                  <c:v>9.5986666666666665</c:v>
                </c:pt>
                <c:pt idx="12">
                  <c:v>9.5933333333333319</c:v>
                </c:pt>
                <c:pt idx="13">
                  <c:v>9.059333333333333</c:v>
                </c:pt>
                <c:pt idx="14">
                  <c:v>9.1639999999999997</c:v>
                </c:pt>
                <c:pt idx="15">
                  <c:v>9.5613333333333319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ED-4E5C-B16E-22526FB3D090}"/>
            </c:ext>
          </c:extLst>
        </c:ser>
        <c:ser>
          <c:idx val="0"/>
          <c:order val="2"/>
          <c:tx>
            <c:v>фактическое значение</c:v>
          </c:tx>
          <c:spPr>
            <a:ln>
              <a:solidFill>
                <a:srgbClr val="92D050"/>
              </a:solidFill>
            </a:ln>
          </c:spPr>
          <c:cat>
            <c:strRef>
              <c:f>ДОУ_1!$K$30:$K$45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ДОУ_1!$L$30:$L$45</c:f>
              <c:numCache>
                <c:formatCode>#,##0.00</c:formatCode>
                <c:ptCount val="16"/>
                <c:pt idx="0">
                  <c:v>9.6999999999999993</c:v>
                </c:pt>
                <c:pt idx="1">
                  <c:v>8.7899999999999991</c:v>
                </c:pt>
                <c:pt idx="2">
                  <c:v>8.8000000000000007</c:v>
                </c:pt>
                <c:pt idx="3">
                  <c:v>5.74</c:v>
                </c:pt>
                <c:pt idx="4">
                  <c:v>8.7200000000000006</c:v>
                </c:pt>
                <c:pt idx="5">
                  <c:v>8.86</c:v>
                </c:pt>
                <c:pt idx="6">
                  <c:v>5.76</c:v>
                </c:pt>
                <c:pt idx="7">
                  <c:v>7.84</c:v>
                </c:pt>
                <c:pt idx="8">
                  <c:v>9.89</c:v>
                </c:pt>
                <c:pt idx="9">
                  <c:v>7.81</c:v>
                </c:pt>
                <c:pt idx="10">
                  <c:v>9.8000000000000007</c:v>
                </c:pt>
                <c:pt idx="11">
                  <c:v>9.7100000000000009</c:v>
                </c:pt>
                <c:pt idx="12">
                  <c:v>10</c:v>
                </c:pt>
                <c:pt idx="13">
                  <c:v>9.7100000000000009</c:v>
                </c:pt>
                <c:pt idx="14">
                  <c:v>9.7100000000000009</c:v>
                </c:pt>
                <c:pt idx="15">
                  <c:v>9.7100000000000009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ED-4E5C-B16E-22526FB3D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524928"/>
        <c:axId val="173785664"/>
      </c:radarChart>
      <c:catAx>
        <c:axId val="16652492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73785664"/>
        <c:crosses val="autoZero"/>
        <c:auto val="1"/>
        <c:lblAlgn val="ctr"/>
        <c:lblOffset val="100"/>
        <c:noMultiLvlLbl val="0"/>
      </c:catAx>
      <c:valAx>
        <c:axId val="17378566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665249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10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v>максимальное значение</c:v>
          </c:tx>
          <c:spPr>
            <a:ln>
              <a:solidFill>
                <a:srgbClr val="0070C0"/>
              </a:solidFill>
            </a:ln>
          </c:spPr>
          <c:cat>
            <c:strRef>
              <c:f>ДОУ_10!$K$30:$K$45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ДОУ_10!$N$30:$N$45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4A-45D4-811B-B3C22F22213C}"/>
            </c:ext>
          </c:extLst>
        </c:ser>
        <c:ser>
          <c:idx val="2"/>
          <c:order val="1"/>
          <c:tx>
            <c:v>среднее по МО</c:v>
          </c:tx>
          <c:spPr>
            <a:ln>
              <a:solidFill>
                <a:srgbClr val="FF0000"/>
              </a:solidFill>
            </a:ln>
          </c:spPr>
          <c:cat>
            <c:strRef>
              <c:f>ДОУ_10!$K$30:$K$45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ДОУ_10!$M$30:$M$45</c:f>
              <c:numCache>
                <c:formatCode>0.00</c:formatCode>
                <c:ptCount val="16"/>
                <c:pt idx="0">
                  <c:v>9.0459999999999994</c:v>
                </c:pt>
                <c:pt idx="1">
                  <c:v>8.060666666666668</c:v>
                </c:pt>
                <c:pt idx="2">
                  <c:v>7.6726666666666672</c:v>
                </c:pt>
                <c:pt idx="3">
                  <c:v>4.8333333333333321</c:v>
                </c:pt>
                <c:pt idx="4">
                  <c:v>6.7453333333333338</c:v>
                </c:pt>
                <c:pt idx="5">
                  <c:v>8.3053333333333335</c:v>
                </c:pt>
                <c:pt idx="6">
                  <c:v>4.9426666666666668</c:v>
                </c:pt>
                <c:pt idx="7">
                  <c:v>6.4053333333333331</c:v>
                </c:pt>
                <c:pt idx="8">
                  <c:v>7.0166666666666666</c:v>
                </c:pt>
                <c:pt idx="9">
                  <c:v>7.3226666666666658</c:v>
                </c:pt>
                <c:pt idx="10">
                  <c:v>8.0386666666666677</c:v>
                </c:pt>
                <c:pt idx="11">
                  <c:v>9.5986666666666665</c:v>
                </c:pt>
                <c:pt idx="12">
                  <c:v>9.5933333333333319</c:v>
                </c:pt>
                <c:pt idx="13">
                  <c:v>9.059333333333333</c:v>
                </c:pt>
                <c:pt idx="14">
                  <c:v>9.1639999999999997</c:v>
                </c:pt>
                <c:pt idx="15">
                  <c:v>9.5613333333333319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4A-45D4-811B-B3C22F22213C}"/>
            </c:ext>
          </c:extLst>
        </c:ser>
        <c:ser>
          <c:idx val="0"/>
          <c:order val="2"/>
          <c:tx>
            <c:v>фактическое значение</c:v>
          </c:tx>
          <c:spPr>
            <a:ln>
              <a:solidFill>
                <a:srgbClr val="92D050"/>
              </a:solidFill>
            </a:ln>
          </c:spPr>
          <c:cat>
            <c:strRef>
              <c:f>ДОУ_10!$K$30:$K$45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ДОУ_10!$L$30:$L$45</c:f>
              <c:numCache>
                <c:formatCode>#,##0.00</c:formatCode>
                <c:ptCount val="16"/>
                <c:pt idx="0">
                  <c:v>9.39</c:v>
                </c:pt>
                <c:pt idx="1">
                  <c:v>9.3699999999999992</c:v>
                </c:pt>
                <c:pt idx="2">
                  <c:v>8.36</c:v>
                </c:pt>
                <c:pt idx="3">
                  <c:v>5.37</c:v>
                </c:pt>
                <c:pt idx="4">
                  <c:v>8.01</c:v>
                </c:pt>
                <c:pt idx="5">
                  <c:v>8.39</c:v>
                </c:pt>
                <c:pt idx="6">
                  <c:v>4.3899999999999997</c:v>
                </c:pt>
                <c:pt idx="7">
                  <c:v>6.21</c:v>
                </c:pt>
                <c:pt idx="8">
                  <c:v>7.33</c:v>
                </c:pt>
                <c:pt idx="9">
                  <c:v>8.1999999999999993</c:v>
                </c:pt>
                <c:pt idx="10">
                  <c:v>6.44</c:v>
                </c:pt>
                <c:pt idx="11">
                  <c:v>9.7799999999999994</c:v>
                </c:pt>
                <c:pt idx="12">
                  <c:v>9.94</c:v>
                </c:pt>
                <c:pt idx="13">
                  <c:v>9.49</c:v>
                </c:pt>
                <c:pt idx="14">
                  <c:v>9.61</c:v>
                </c:pt>
                <c:pt idx="15">
                  <c:v>9.7799999999999994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4A-45D4-811B-B3C22F222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778240"/>
        <c:axId val="256704512"/>
      </c:radarChart>
      <c:catAx>
        <c:axId val="25677824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56704512"/>
        <c:crosses val="autoZero"/>
        <c:auto val="1"/>
        <c:lblAlgn val="ctr"/>
        <c:lblOffset val="100"/>
        <c:noMultiLvlLbl val="0"/>
      </c:catAx>
      <c:valAx>
        <c:axId val="25670451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67782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10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0"/>
      <c:rotY val="2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1043356280646"/>
          <c:y val="8.6678282861701109E-2"/>
          <c:w val="0.76070387648529514"/>
          <c:h val="0.7638156995081549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ДОУ_11!$H$29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3"/>
              <c:layout>
                <c:manualLayout>
                  <c:x val="-1.3084988397927917E-2"/>
                  <c:y val="-3.5811354525712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5E-4E52-BAC9-98183CBD1542}"/>
                </c:ext>
              </c:extLst>
            </c:dLbl>
            <c:dLbl>
              <c:idx val="4"/>
              <c:layout>
                <c:manualLayout>
                  <c:x val="-2.9908544909549466E-2"/>
                  <c:y val="-1.7905677262856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5E-4E52-BAC9-98183CBD154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ДОУ_11!$G$30:$G$34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ДОУ_11!$H$30:$H$34</c:f>
              <c:numCache>
                <c:formatCode>#,##0.00</c:formatCode>
                <c:ptCount val="5"/>
                <c:pt idx="0">
                  <c:v>28.68</c:v>
                </c:pt>
                <c:pt idx="1">
                  <c:v>45.57</c:v>
                </c:pt>
                <c:pt idx="2">
                  <c:v>20</c:v>
                </c:pt>
                <c:pt idx="3">
                  <c:v>29.79</c:v>
                </c:pt>
                <c:pt idx="4">
                  <c:v>124.03999999999999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5E-4E52-BAC9-98183CBD1542}"/>
            </c:ext>
          </c:extLst>
        </c:ser>
        <c:ser>
          <c:idx val="1"/>
          <c:order val="1"/>
          <c:tx>
            <c:strRef>
              <c:f>ДОУ_11!$I$29</c:f>
              <c:strCache>
                <c:ptCount val="1"/>
                <c:pt idx="0">
                  <c:v>максимум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ДОУ_11!$G$30:$G$34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ДОУ_11!$I$30:$I$34</c:f>
              <c:numCache>
                <c:formatCode>#,##0.00</c:formatCode>
                <c:ptCount val="5"/>
                <c:pt idx="0">
                  <c:v>40</c:v>
                </c:pt>
                <c:pt idx="1">
                  <c:v>70</c:v>
                </c:pt>
                <c:pt idx="2">
                  <c:v>20</c:v>
                </c:pt>
                <c:pt idx="3">
                  <c:v>30</c:v>
                </c:pt>
                <c:pt idx="4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5E-4E52-BAC9-98183CBD1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6779264"/>
        <c:axId val="256707392"/>
        <c:axId val="256588288"/>
      </c:bar3DChart>
      <c:catAx>
        <c:axId val="25677926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256707392"/>
        <c:crosses val="autoZero"/>
        <c:auto val="1"/>
        <c:lblAlgn val="ctr"/>
        <c:lblOffset val="100"/>
        <c:noMultiLvlLbl val="0"/>
      </c:catAx>
      <c:valAx>
        <c:axId val="25670739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56779264"/>
        <c:crosses val="autoZero"/>
        <c:crossBetween val="between"/>
      </c:valAx>
      <c:serAx>
        <c:axId val="256588288"/>
        <c:scaling>
          <c:orientation val="minMax"/>
        </c:scaling>
        <c:delete val="1"/>
        <c:axPos val="b"/>
        <c:majorTickMark val="out"/>
        <c:minorTickMark val="none"/>
        <c:tickLblPos val="none"/>
        <c:crossAx val="256707392"/>
        <c:crosses val="autoZero"/>
      </c:serAx>
    </c:plotArea>
    <c:legend>
      <c:legendPos val="r"/>
      <c:layout>
        <c:manualLayout>
          <c:xMode val="edge"/>
          <c:yMode val="edge"/>
          <c:x val="2.6838854945148389E-2"/>
          <c:y val="0.84186280768958333"/>
          <c:w val="0.29542624048430582"/>
          <c:h val="0.117017478078398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v>максимальное значение</c:v>
          </c:tx>
          <c:spPr>
            <a:ln>
              <a:solidFill>
                <a:srgbClr val="0070C0"/>
              </a:solidFill>
            </a:ln>
          </c:spPr>
          <c:cat>
            <c:strRef>
              <c:f>ДОУ_11!$K$30:$K$45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ДОУ_11!$N$30:$N$45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6D-40D0-9817-D272C97E4907}"/>
            </c:ext>
          </c:extLst>
        </c:ser>
        <c:ser>
          <c:idx val="2"/>
          <c:order val="1"/>
          <c:tx>
            <c:v>среднее по МО</c:v>
          </c:tx>
          <c:spPr>
            <a:ln>
              <a:solidFill>
                <a:srgbClr val="FF0000"/>
              </a:solidFill>
            </a:ln>
          </c:spPr>
          <c:cat>
            <c:strRef>
              <c:f>ДОУ_11!$K$30:$K$45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ДОУ_11!$M$30:$M$45</c:f>
              <c:numCache>
                <c:formatCode>0.00</c:formatCode>
                <c:ptCount val="16"/>
                <c:pt idx="0">
                  <c:v>9.0459999999999994</c:v>
                </c:pt>
                <c:pt idx="1">
                  <c:v>8.060666666666668</c:v>
                </c:pt>
                <c:pt idx="2">
                  <c:v>7.6726666666666672</c:v>
                </c:pt>
                <c:pt idx="3">
                  <c:v>4.8333333333333321</c:v>
                </c:pt>
                <c:pt idx="4">
                  <c:v>6.7453333333333338</c:v>
                </c:pt>
                <c:pt idx="5">
                  <c:v>8.3053333333333335</c:v>
                </c:pt>
                <c:pt idx="6">
                  <c:v>4.9426666666666668</c:v>
                </c:pt>
                <c:pt idx="7">
                  <c:v>6.4053333333333331</c:v>
                </c:pt>
                <c:pt idx="8">
                  <c:v>7.0166666666666666</c:v>
                </c:pt>
                <c:pt idx="9">
                  <c:v>7.3226666666666658</c:v>
                </c:pt>
                <c:pt idx="10">
                  <c:v>8.0386666666666677</c:v>
                </c:pt>
                <c:pt idx="11">
                  <c:v>9.5986666666666665</c:v>
                </c:pt>
                <c:pt idx="12">
                  <c:v>9.5933333333333319</c:v>
                </c:pt>
                <c:pt idx="13">
                  <c:v>9.059333333333333</c:v>
                </c:pt>
                <c:pt idx="14">
                  <c:v>9.1639999999999997</c:v>
                </c:pt>
                <c:pt idx="15">
                  <c:v>9.5613333333333319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6D-40D0-9817-D272C97E4907}"/>
            </c:ext>
          </c:extLst>
        </c:ser>
        <c:ser>
          <c:idx val="0"/>
          <c:order val="2"/>
          <c:tx>
            <c:v>фактическое значение</c:v>
          </c:tx>
          <c:spPr>
            <a:ln>
              <a:solidFill>
                <a:srgbClr val="92D050"/>
              </a:solidFill>
            </a:ln>
          </c:spPr>
          <c:cat>
            <c:strRef>
              <c:f>ДОУ_11!$K$30:$K$45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ДОУ_11!$L$30:$L$45</c:f>
              <c:numCache>
                <c:formatCode>#,##0.00</c:formatCode>
                <c:ptCount val="16"/>
                <c:pt idx="0">
                  <c:v>8.94</c:v>
                </c:pt>
                <c:pt idx="1">
                  <c:v>8.23</c:v>
                </c:pt>
                <c:pt idx="2">
                  <c:v>7.18</c:v>
                </c:pt>
                <c:pt idx="3">
                  <c:v>4.33</c:v>
                </c:pt>
                <c:pt idx="4">
                  <c:v>7.09</c:v>
                </c:pt>
                <c:pt idx="5">
                  <c:v>8.27</c:v>
                </c:pt>
                <c:pt idx="6">
                  <c:v>5.37</c:v>
                </c:pt>
                <c:pt idx="7">
                  <c:v>6.28</c:v>
                </c:pt>
                <c:pt idx="8">
                  <c:v>5.21</c:v>
                </c:pt>
                <c:pt idx="9">
                  <c:v>5.98</c:v>
                </c:pt>
                <c:pt idx="10">
                  <c:v>7.37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9.7899999999999991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6D-40D0-9817-D272C97E4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780288"/>
        <c:axId val="256709696"/>
      </c:radarChart>
      <c:catAx>
        <c:axId val="25678028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56709696"/>
        <c:crosses val="autoZero"/>
        <c:auto val="1"/>
        <c:lblAlgn val="ctr"/>
        <c:lblOffset val="100"/>
        <c:noMultiLvlLbl val="0"/>
      </c:catAx>
      <c:valAx>
        <c:axId val="25670969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67802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10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0"/>
      <c:rotY val="2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1043356280646"/>
          <c:y val="8.6678282861701109E-2"/>
          <c:w val="0.76070387648529514"/>
          <c:h val="0.7638156995081549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ДОУ_12!$H$29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3"/>
              <c:layout>
                <c:manualLayout>
                  <c:x val="-1.3084988397927917E-2"/>
                  <c:y val="-3.5811354525712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F2-4257-9F52-686EC43AB745}"/>
                </c:ext>
              </c:extLst>
            </c:dLbl>
            <c:dLbl>
              <c:idx val="4"/>
              <c:layout>
                <c:manualLayout>
                  <c:x val="-2.9908544909549466E-2"/>
                  <c:y val="-1.7905677262856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F2-4257-9F52-686EC43AB74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ДОУ_12!$G$30:$G$34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ДОУ_12!$H$30:$H$34</c:f>
              <c:numCache>
                <c:formatCode>#,##0.00</c:formatCode>
                <c:ptCount val="5"/>
                <c:pt idx="0">
                  <c:v>24.619999999999997</c:v>
                </c:pt>
                <c:pt idx="1">
                  <c:v>48.77</c:v>
                </c:pt>
                <c:pt idx="2">
                  <c:v>19.46</c:v>
                </c:pt>
                <c:pt idx="3">
                  <c:v>29.13</c:v>
                </c:pt>
                <c:pt idx="4">
                  <c:v>121.97999999999999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F2-4257-9F52-686EC43AB745}"/>
            </c:ext>
          </c:extLst>
        </c:ser>
        <c:ser>
          <c:idx val="1"/>
          <c:order val="1"/>
          <c:tx>
            <c:strRef>
              <c:f>ДОУ_12!$I$29</c:f>
              <c:strCache>
                <c:ptCount val="1"/>
                <c:pt idx="0">
                  <c:v>максимум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ДОУ_12!$G$30:$G$34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ДОУ_12!$I$30:$I$34</c:f>
              <c:numCache>
                <c:formatCode>#,##0.00</c:formatCode>
                <c:ptCount val="5"/>
                <c:pt idx="0">
                  <c:v>40</c:v>
                </c:pt>
                <c:pt idx="1">
                  <c:v>70</c:v>
                </c:pt>
                <c:pt idx="2">
                  <c:v>20</c:v>
                </c:pt>
                <c:pt idx="3">
                  <c:v>30</c:v>
                </c:pt>
                <c:pt idx="4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F2-4257-9F52-686EC43AB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6781312"/>
        <c:axId val="257236992"/>
        <c:axId val="256587008"/>
      </c:bar3DChart>
      <c:catAx>
        <c:axId val="25678131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257236992"/>
        <c:crosses val="autoZero"/>
        <c:auto val="1"/>
        <c:lblAlgn val="ctr"/>
        <c:lblOffset val="100"/>
        <c:noMultiLvlLbl val="0"/>
      </c:catAx>
      <c:valAx>
        <c:axId val="25723699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56781312"/>
        <c:crosses val="autoZero"/>
        <c:crossBetween val="between"/>
      </c:valAx>
      <c:serAx>
        <c:axId val="256587008"/>
        <c:scaling>
          <c:orientation val="minMax"/>
        </c:scaling>
        <c:delete val="1"/>
        <c:axPos val="b"/>
        <c:majorTickMark val="out"/>
        <c:minorTickMark val="none"/>
        <c:tickLblPos val="none"/>
        <c:crossAx val="257236992"/>
        <c:crosses val="autoZero"/>
      </c:serAx>
    </c:plotArea>
    <c:legend>
      <c:legendPos val="r"/>
      <c:layout>
        <c:manualLayout>
          <c:xMode val="edge"/>
          <c:yMode val="edge"/>
          <c:x val="2.6838854945148389E-2"/>
          <c:y val="0.84186280768958333"/>
          <c:w val="0.29542624048430582"/>
          <c:h val="0.117017478078398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v>максимальное значение</c:v>
          </c:tx>
          <c:spPr>
            <a:ln>
              <a:solidFill>
                <a:srgbClr val="0070C0"/>
              </a:solidFill>
            </a:ln>
          </c:spPr>
          <c:cat>
            <c:strRef>
              <c:f>ДОУ_12!$K$30:$K$45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ДОУ_12!$N$30:$N$45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0-448E-97F4-F85F821DAEBA}"/>
            </c:ext>
          </c:extLst>
        </c:ser>
        <c:ser>
          <c:idx val="2"/>
          <c:order val="1"/>
          <c:tx>
            <c:v>среднее по МО</c:v>
          </c:tx>
          <c:spPr>
            <a:ln>
              <a:solidFill>
                <a:srgbClr val="FF0000"/>
              </a:solidFill>
            </a:ln>
          </c:spPr>
          <c:cat>
            <c:strRef>
              <c:f>ДОУ_12!$K$30:$K$45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ДОУ_12!$M$30:$M$45</c:f>
              <c:numCache>
                <c:formatCode>0.00</c:formatCode>
                <c:ptCount val="16"/>
                <c:pt idx="0">
                  <c:v>9.0459999999999994</c:v>
                </c:pt>
                <c:pt idx="1">
                  <c:v>8.060666666666668</c:v>
                </c:pt>
                <c:pt idx="2">
                  <c:v>7.6726666666666672</c:v>
                </c:pt>
                <c:pt idx="3">
                  <c:v>4.8333333333333321</c:v>
                </c:pt>
                <c:pt idx="4">
                  <c:v>6.7453333333333338</c:v>
                </c:pt>
                <c:pt idx="5">
                  <c:v>8.3053333333333335</c:v>
                </c:pt>
                <c:pt idx="6">
                  <c:v>4.9426666666666668</c:v>
                </c:pt>
                <c:pt idx="7">
                  <c:v>6.4053333333333331</c:v>
                </c:pt>
                <c:pt idx="8">
                  <c:v>7.0166666666666666</c:v>
                </c:pt>
                <c:pt idx="9">
                  <c:v>7.3226666666666658</c:v>
                </c:pt>
                <c:pt idx="10">
                  <c:v>8.0386666666666677</c:v>
                </c:pt>
                <c:pt idx="11">
                  <c:v>9.5986666666666665</c:v>
                </c:pt>
                <c:pt idx="12">
                  <c:v>9.5933333333333319</c:v>
                </c:pt>
                <c:pt idx="13">
                  <c:v>9.059333333333333</c:v>
                </c:pt>
                <c:pt idx="14">
                  <c:v>9.1639999999999997</c:v>
                </c:pt>
                <c:pt idx="15">
                  <c:v>9.5613333333333319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50-448E-97F4-F85F821DAEBA}"/>
            </c:ext>
          </c:extLst>
        </c:ser>
        <c:ser>
          <c:idx val="0"/>
          <c:order val="2"/>
          <c:tx>
            <c:v>фактическое значение</c:v>
          </c:tx>
          <c:spPr>
            <a:ln>
              <a:solidFill>
                <a:srgbClr val="92D050"/>
              </a:solidFill>
            </a:ln>
          </c:spPr>
          <c:cat>
            <c:strRef>
              <c:f>ДОУ_12!$K$30:$K$45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ДОУ_12!$L$30:$L$45</c:f>
              <c:numCache>
                <c:formatCode>#,##0.00</c:formatCode>
                <c:ptCount val="16"/>
                <c:pt idx="0">
                  <c:v>8.24</c:v>
                </c:pt>
                <c:pt idx="1">
                  <c:v>4.42</c:v>
                </c:pt>
                <c:pt idx="2">
                  <c:v>7.49</c:v>
                </c:pt>
                <c:pt idx="3">
                  <c:v>4.47</c:v>
                </c:pt>
                <c:pt idx="4">
                  <c:v>5.48</c:v>
                </c:pt>
                <c:pt idx="5">
                  <c:v>9.56</c:v>
                </c:pt>
                <c:pt idx="6">
                  <c:v>4.57</c:v>
                </c:pt>
                <c:pt idx="7">
                  <c:v>6.55</c:v>
                </c:pt>
                <c:pt idx="8">
                  <c:v>7.55</c:v>
                </c:pt>
                <c:pt idx="9">
                  <c:v>6.52</c:v>
                </c:pt>
                <c:pt idx="10">
                  <c:v>8.5399999999999991</c:v>
                </c:pt>
                <c:pt idx="11">
                  <c:v>9.73</c:v>
                </c:pt>
                <c:pt idx="12">
                  <c:v>9.73</c:v>
                </c:pt>
                <c:pt idx="13">
                  <c:v>9.73</c:v>
                </c:pt>
                <c:pt idx="14">
                  <c:v>9.67</c:v>
                </c:pt>
                <c:pt idx="15">
                  <c:v>9.73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50-448E-97F4-F85F821DA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300480"/>
        <c:axId val="257239296"/>
      </c:radarChart>
      <c:catAx>
        <c:axId val="25730048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57239296"/>
        <c:crosses val="autoZero"/>
        <c:auto val="1"/>
        <c:lblAlgn val="ctr"/>
        <c:lblOffset val="100"/>
        <c:noMultiLvlLbl val="0"/>
      </c:catAx>
      <c:valAx>
        <c:axId val="25723929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73004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10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0"/>
      <c:rotY val="2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1043356280646"/>
          <c:y val="8.6678282861701109E-2"/>
          <c:w val="0.76070387648529514"/>
          <c:h val="0.7638156995081549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ДОУ_13!$H$29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3"/>
              <c:layout>
                <c:manualLayout>
                  <c:x val="-1.3084988397927917E-2"/>
                  <c:y val="-3.5811354525712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8C-4FD7-8CD7-5D8C3BA92850}"/>
                </c:ext>
              </c:extLst>
            </c:dLbl>
            <c:dLbl>
              <c:idx val="4"/>
              <c:layout>
                <c:manualLayout>
                  <c:x val="-2.9908544909549466E-2"/>
                  <c:y val="-1.7905677262856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8C-4FD7-8CD7-5D8C3BA9285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ДОУ_13!$G$30:$G$34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ДОУ_13!$H$30:$H$34</c:f>
              <c:numCache>
                <c:formatCode>#,##0.00</c:formatCode>
                <c:ptCount val="5"/>
                <c:pt idx="0">
                  <c:v>30.68</c:v>
                </c:pt>
                <c:pt idx="1">
                  <c:v>42.010000000000005</c:v>
                </c:pt>
                <c:pt idx="2">
                  <c:v>16.84</c:v>
                </c:pt>
                <c:pt idx="3">
                  <c:v>25.43</c:v>
                </c:pt>
                <c:pt idx="4">
                  <c:v>114.96000000000001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8C-4FD7-8CD7-5D8C3BA92850}"/>
            </c:ext>
          </c:extLst>
        </c:ser>
        <c:ser>
          <c:idx val="1"/>
          <c:order val="1"/>
          <c:tx>
            <c:strRef>
              <c:f>ДОУ_13!$I$29</c:f>
              <c:strCache>
                <c:ptCount val="1"/>
                <c:pt idx="0">
                  <c:v>максимум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ДОУ_13!$G$30:$G$34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ДОУ_13!$I$30:$I$34</c:f>
              <c:numCache>
                <c:formatCode>#,##0.00</c:formatCode>
                <c:ptCount val="5"/>
                <c:pt idx="0">
                  <c:v>40</c:v>
                </c:pt>
                <c:pt idx="1">
                  <c:v>70</c:v>
                </c:pt>
                <c:pt idx="2">
                  <c:v>20</c:v>
                </c:pt>
                <c:pt idx="3">
                  <c:v>30</c:v>
                </c:pt>
                <c:pt idx="4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8C-4FD7-8CD7-5D8C3BA92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68439552"/>
        <c:axId val="257242176"/>
        <c:axId val="268472320"/>
      </c:bar3DChart>
      <c:catAx>
        <c:axId val="26843955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257242176"/>
        <c:crosses val="autoZero"/>
        <c:auto val="1"/>
        <c:lblAlgn val="ctr"/>
        <c:lblOffset val="100"/>
        <c:noMultiLvlLbl val="0"/>
      </c:catAx>
      <c:valAx>
        <c:axId val="25724217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68439552"/>
        <c:crosses val="autoZero"/>
        <c:crossBetween val="between"/>
      </c:valAx>
      <c:serAx>
        <c:axId val="268472320"/>
        <c:scaling>
          <c:orientation val="minMax"/>
        </c:scaling>
        <c:delete val="1"/>
        <c:axPos val="b"/>
        <c:majorTickMark val="out"/>
        <c:minorTickMark val="none"/>
        <c:tickLblPos val="none"/>
        <c:crossAx val="257242176"/>
        <c:crosses val="autoZero"/>
      </c:serAx>
    </c:plotArea>
    <c:legend>
      <c:legendPos val="r"/>
      <c:layout>
        <c:manualLayout>
          <c:xMode val="edge"/>
          <c:yMode val="edge"/>
          <c:x val="2.6838854945148389E-2"/>
          <c:y val="0.84186280768958333"/>
          <c:w val="0.29542624048430582"/>
          <c:h val="0.117017478078398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v>максимальное значение</c:v>
          </c:tx>
          <c:spPr>
            <a:ln>
              <a:solidFill>
                <a:srgbClr val="0070C0"/>
              </a:solidFill>
            </a:ln>
          </c:spPr>
          <c:cat>
            <c:strRef>
              <c:f>ДОУ_13!$K$30:$K$45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ДОУ_13!$N$30:$N$45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6E-460B-B6A1-875B497E382D}"/>
            </c:ext>
          </c:extLst>
        </c:ser>
        <c:ser>
          <c:idx val="2"/>
          <c:order val="1"/>
          <c:tx>
            <c:v>среднее по МО</c:v>
          </c:tx>
          <c:spPr>
            <a:ln>
              <a:solidFill>
                <a:srgbClr val="FF0000"/>
              </a:solidFill>
            </a:ln>
          </c:spPr>
          <c:cat>
            <c:strRef>
              <c:f>ДОУ_13!$K$30:$K$45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ДОУ_13!$M$30:$M$45</c:f>
              <c:numCache>
                <c:formatCode>0.00</c:formatCode>
                <c:ptCount val="16"/>
                <c:pt idx="0">
                  <c:v>9.0459999999999994</c:v>
                </c:pt>
                <c:pt idx="1">
                  <c:v>8.060666666666668</c:v>
                </c:pt>
                <c:pt idx="2">
                  <c:v>7.6726666666666672</c:v>
                </c:pt>
                <c:pt idx="3">
                  <c:v>4.8333333333333321</c:v>
                </c:pt>
                <c:pt idx="4">
                  <c:v>6.7453333333333338</c:v>
                </c:pt>
                <c:pt idx="5">
                  <c:v>8.3053333333333335</c:v>
                </c:pt>
                <c:pt idx="6">
                  <c:v>4.9426666666666668</c:v>
                </c:pt>
                <c:pt idx="7">
                  <c:v>6.4053333333333331</c:v>
                </c:pt>
                <c:pt idx="8">
                  <c:v>7.0166666666666666</c:v>
                </c:pt>
                <c:pt idx="9">
                  <c:v>7.3226666666666658</c:v>
                </c:pt>
                <c:pt idx="10">
                  <c:v>8.0386666666666677</c:v>
                </c:pt>
                <c:pt idx="11">
                  <c:v>9.5986666666666665</c:v>
                </c:pt>
                <c:pt idx="12">
                  <c:v>9.5933333333333319</c:v>
                </c:pt>
                <c:pt idx="13">
                  <c:v>9.059333333333333</c:v>
                </c:pt>
                <c:pt idx="14">
                  <c:v>9.1639999999999997</c:v>
                </c:pt>
                <c:pt idx="15">
                  <c:v>9.5613333333333319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6E-460B-B6A1-875B497E382D}"/>
            </c:ext>
          </c:extLst>
        </c:ser>
        <c:ser>
          <c:idx val="0"/>
          <c:order val="2"/>
          <c:tx>
            <c:v>фактическое значение</c:v>
          </c:tx>
          <c:spPr>
            <a:ln>
              <a:solidFill>
                <a:srgbClr val="92D050"/>
              </a:solidFill>
            </a:ln>
          </c:spPr>
          <c:cat>
            <c:strRef>
              <c:f>ДОУ_13!$K$30:$K$45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ДОУ_13!$L$30:$L$45</c:f>
              <c:numCache>
                <c:formatCode>#,##0.00</c:formatCode>
                <c:ptCount val="16"/>
                <c:pt idx="0">
                  <c:v>8.91</c:v>
                </c:pt>
                <c:pt idx="1">
                  <c:v>7.76</c:v>
                </c:pt>
                <c:pt idx="2">
                  <c:v>8.11</c:v>
                </c:pt>
                <c:pt idx="3">
                  <c:v>5.9</c:v>
                </c:pt>
                <c:pt idx="4">
                  <c:v>6.62</c:v>
                </c:pt>
                <c:pt idx="5">
                  <c:v>7.88</c:v>
                </c:pt>
                <c:pt idx="6">
                  <c:v>4.92</c:v>
                </c:pt>
                <c:pt idx="7">
                  <c:v>4.87</c:v>
                </c:pt>
                <c:pt idx="8">
                  <c:v>4.46</c:v>
                </c:pt>
                <c:pt idx="9">
                  <c:v>6.38</c:v>
                </c:pt>
                <c:pt idx="10">
                  <c:v>6.88</c:v>
                </c:pt>
                <c:pt idx="11">
                  <c:v>8.68</c:v>
                </c:pt>
                <c:pt idx="12">
                  <c:v>8.16</c:v>
                </c:pt>
                <c:pt idx="13">
                  <c:v>8.68</c:v>
                </c:pt>
                <c:pt idx="14">
                  <c:v>8.07</c:v>
                </c:pt>
                <c:pt idx="15">
                  <c:v>8.68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6E-460B-B6A1-875B497E3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441600"/>
        <c:axId val="257244480"/>
      </c:radarChart>
      <c:catAx>
        <c:axId val="26844160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57244480"/>
        <c:crosses val="autoZero"/>
        <c:auto val="1"/>
        <c:lblAlgn val="ctr"/>
        <c:lblOffset val="100"/>
        <c:noMultiLvlLbl val="0"/>
      </c:catAx>
      <c:valAx>
        <c:axId val="25724448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684416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10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0"/>
      <c:rotY val="2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1043356280646"/>
          <c:y val="8.6678282861701109E-2"/>
          <c:w val="0.76070387648529514"/>
          <c:h val="0.7638156995081549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ДОУ_14!$H$29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3"/>
              <c:layout>
                <c:manualLayout>
                  <c:x val="-1.3084988397927917E-2"/>
                  <c:y val="-3.5811354525712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41-4350-B40F-420DCB933365}"/>
                </c:ext>
              </c:extLst>
            </c:dLbl>
            <c:dLbl>
              <c:idx val="4"/>
              <c:layout>
                <c:manualLayout>
                  <c:x val="-2.9908544909549466E-2"/>
                  <c:y val="-1.7905677262856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41-4350-B40F-420DCB93336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ДОУ_14!$G$30:$G$34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ДОУ_14!$H$30:$H$34</c:f>
              <c:numCache>
                <c:formatCode>#,##0.00</c:formatCode>
                <c:ptCount val="5"/>
                <c:pt idx="0">
                  <c:v>24.150000000000002</c:v>
                </c:pt>
                <c:pt idx="1">
                  <c:v>48.269999999999996</c:v>
                </c:pt>
                <c:pt idx="2">
                  <c:v>20</c:v>
                </c:pt>
                <c:pt idx="3">
                  <c:v>29.98</c:v>
                </c:pt>
                <c:pt idx="4">
                  <c:v>122.4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41-4350-B40F-420DCB933365}"/>
            </c:ext>
          </c:extLst>
        </c:ser>
        <c:ser>
          <c:idx val="1"/>
          <c:order val="1"/>
          <c:tx>
            <c:strRef>
              <c:f>ДОУ_14!$I$29</c:f>
              <c:strCache>
                <c:ptCount val="1"/>
                <c:pt idx="0">
                  <c:v>максимум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ДОУ_14!$G$30:$G$34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ДОУ_14!$I$30:$I$34</c:f>
              <c:numCache>
                <c:formatCode>#,##0.00</c:formatCode>
                <c:ptCount val="5"/>
                <c:pt idx="0">
                  <c:v>40</c:v>
                </c:pt>
                <c:pt idx="1">
                  <c:v>70</c:v>
                </c:pt>
                <c:pt idx="2">
                  <c:v>20</c:v>
                </c:pt>
                <c:pt idx="3">
                  <c:v>30</c:v>
                </c:pt>
                <c:pt idx="4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41-4350-B40F-420DCB933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68442624"/>
        <c:axId val="268544256"/>
        <c:axId val="268474240"/>
      </c:bar3DChart>
      <c:catAx>
        <c:axId val="26844262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268544256"/>
        <c:crosses val="autoZero"/>
        <c:auto val="1"/>
        <c:lblAlgn val="ctr"/>
        <c:lblOffset val="100"/>
        <c:noMultiLvlLbl val="0"/>
      </c:catAx>
      <c:valAx>
        <c:axId val="26854425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68442624"/>
        <c:crosses val="autoZero"/>
        <c:crossBetween val="between"/>
      </c:valAx>
      <c:serAx>
        <c:axId val="268474240"/>
        <c:scaling>
          <c:orientation val="minMax"/>
        </c:scaling>
        <c:delete val="1"/>
        <c:axPos val="b"/>
        <c:majorTickMark val="out"/>
        <c:minorTickMark val="none"/>
        <c:tickLblPos val="none"/>
        <c:crossAx val="268544256"/>
        <c:crosses val="autoZero"/>
      </c:serAx>
    </c:plotArea>
    <c:legend>
      <c:legendPos val="r"/>
      <c:layout>
        <c:manualLayout>
          <c:xMode val="edge"/>
          <c:yMode val="edge"/>
          <c:x val="2.6838854945148389E-2"/>
          <c:y val="0.84186280768958333"/>
          <c:w val="0.29542624048430582"/>
          <c:h val="0.117017478078398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v>максимальное значение</c:v>
          </c:tx>
          <c:spPr>
            <a:ln>
              <a:solidFill>
                <a:srgbClr val="0070C0"/>
              </a:solidFill>
            </a:ln>
          </c:spPr>
          <c:cat>
            <c:strRef>
              <c:f>ДОУ_14!$K$30:$K$45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ДОУ_14!$N$30:$N$45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A7-47D9-ACA8-75EBD20443FB}"/>
            </c:ext>
          </c:extLst>
        </c:ser>
        <c:ser>
          <c:idx val="2"/>
          <c:order val="1"/>
          <c:tx>
            <c:v>среднее по МО</c:v>
          </c:tx>
          <c:spPr>
            <a:ln>
              <a:solidFill>
                <a:srgbClr val="FF0000"/>
              </a:solidFill>
            </a:ln>
          </c:spPr>
          <c:cat>
            <c:strRef>
              <c:f>ДОУ_14!$K$30:$K$45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ДОУ_14!$M$30:$M$45</c:f>
              <c:numCache>
                <c:formatCode>0.00</c:formatCode>
                <c:ptCount val="16"/>
                <c:pt idx="0">
                  <c:v>9.0459999999999994</c:v>
                </c:pt>
                <c:pt idx="1">
                  <c:v>8.060666666666668</c:v>
                </c:pt>
                <c:pt idx="2">
                  <c:v>7.6726666666666672</c:v>
                </c:pt>
                <c:pt idx="3">
                  <c:v>4.8333333333333321</c:v>
                </c:pt>
                <c:pt idx="4">
                  <c:v>6.7453333333333338</c:v>
                </c:pt>
                <c:pt idx="5">
                  <c:v>8.3053333333333335</c:v>
                </c:pt>
                <c:pt idx="6">
                  <c:v>4.9426666666666668</c:v>
                </c:pt>
                <c:pt idx="7">
                  <c:v>6.4053333333333331</c:v>
                </c:pt>
                <c:pt idx="8">
                  <c:v>7.0166666666666666</c:v>
                </c:pt>
                <c:pt idx="9">
                  <c:v>7.3226666666666658</c:v>
                </c:pt>
                <c:pt idx="10">
                  <c:v>8.0386666666666677</c:v>
                </c:pt>
                <c:pt idx="11">
                  <c:v>9.5986666666666665</c:v>
                </c:pt>
                <c:pt idx="12">
                  <c:v>9.5933333333333319</c:v>
                </c:pt>
                <c:pt idx="13">
                  <c:v>9.059333333333333</c:v>
                </c:pt>
                <c:pt idx="14">
                  <c:v>9.1639999999999997</c:v>
                </c:pt>
                <c:pt idx="15">
                  <c:v>9.5613333333333319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A7-47D9-ACA8-75EBD20443FB}"/>
            </c:ext>
          </c:extLst>
        </c:ser>
        <c:ser>
          <c:idx val="0"/>
          <c:order val="2"/>
          <c:tx>
            <c:v>фактическое значение</c:v>
          </c:tx>
          <c:spPr>
            <a:ln>
              <a:solidFill>
                <a:srgbClr val="92D050"/>
              </a:solidFill>
            </a:ln>
          </c:spPr>
          <c:cat>
            <c:strRef>
              <c:f>ДОУ_14!$K$30:$K$45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ДОУ_14!$L$30:$L$45</c:f>
              <c:numCache>
                <c:formatCode>#,##0.00</c:formatCode>
                <c:ptCount val="16"/>
                <c:pt idx="0">
                  <c:v>8.31</c:v>
                </c:pt>
                <c:pt idx="1">
                  <c:v>4.25</c:v>
                </c:pt>
                <c:pt idx="2">
                  <c:v>7.32</c:v>
                </c:pt>
                <c:pt idx="3">
                  <c:v>4.2699999999999996</c:v>
                </c:pt>
                <c:pt idx="4">
                  <c:v>6.43</c:v>
                </c:pt>
                <c:pt idx="5">
                  <c:v>8.5</c:v>
                </c:pt>
                <c:pt idx="6">
                  <c:v>4.4800000000000004</c:v>
                </c:pt>
                <c:pt idx="7">
                  <c:v>6.33</c:v>
                </c:pt>
                <c:pt idx="8">
                  <c:v>7.51</c:v>
                </c:pt>
                <c:pt idx="9">
                  <c:v>8.5</c:v>
                </c:pt>
                <c:pt idx="10">
                  <c:v>6.52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9.98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A7-47D9-ACA8-75EBD2044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658176"/>
        <c:axId val="268546560"/>
      </c:radarChart>
      <c:catAx>
        <c:axId val="26865817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68546560"/>
        <c:crosses val="autoZero"/>
        <c:auto val="1"/>
        <c:lblAlgn val="ctr"/>
        <c:lblOffset val="100"/>
        <c:noMultiLvlLbl val="0"/>
      </c:catAx>
      <c:valAx>
        <c:axId val="26854656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686581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10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0"/>
      <c:rotY val="2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1043356280646"/>
          <c:y val="8.6678282861701109E-2"/>
          <c:w val="0.76070387648529514"/>
          <c:h val="0.7638156995081549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ДОУ_15!$H$29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3"/>
              <c:layout>
                <c:manualLayout>
                  <c:x val="-1.3084988397927917E-2"/>
                  <c:y val="-3.5811354525712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327-4656-A9FC-3FC02BD6153C}"/>
                </c:ext>
              </c:extLst>
            </c:dLbl>
            <c:dLbl>
              <c:idx val="4"/>
              <c:layout>
                <c:manualLayout>
                  <c:x val="-2.9908544909549466E-2"/>
                  <c:y val="-1.7905677262856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327-4656-A9FC-3FC02BD6153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ДОУ_15!$G$30:$G$34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ДОУ_15!$H$30:$H$34</c:f>
              <c:numCache>
                <c:formatCode>#,##0.00</c:formatCode>
                <c:ptCount val="5"/>
                <c:pt idx="0">
                  <c:v>30.47</c:v>
                </c:pt>
                <c:pt idx="1">
                  <c:v>42.809999999999995</c:v>
                </c:pt>
                <c:pt idx="2">
                  <c:v>19.630000000000003</c:v>
                </c:pt>
                <c:pt idx="3">
                  <c:v>27.9</c:v>
                </c:pt>
                <c:pt idx="4">
                  <c:v>120.81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27-4656-A9FC-3FC02BD6153C}"/>
            </c:ext>
          </c:extLst>
        </c:ser>
        <c:ser>
          <c:idx val="1"/>
          <c:order val="1"/>
          <c:tx>
            <c:strRef>
              <c:f>ДОУ_15!$I$29</c:f>
              <c:strCache>
                <c:ptCount val="1"/>
                <c:pt idx="0">
                  <c:v>максимум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ДОУ_15!$G$30:$G$34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ДОУ_15!$I$30:$I$34</c:f>
              <c:numCache>
                <c:formatCode>#,##0.00</c:formatCode>
                <c:ptCount val="5"/>
                <c:pt idx="0">
                  <c:v>40</c:v>
                </c:pt>
                <c:pt idx="1">
                  <c:v>70</c:v>
                </c:pt>
                <c:pt idx="2">
                  <c:v>20</c:v>
                </c:pt>
                <c:pt idx="3">
                  <c:v>30</c:v>
                </c:pt>
                <c:pt idx="4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27-4656-A9FC-3FC02BD61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68659200"/>
        <c:axId val="268549440"/>
        <c:axId val="268472960"/>
      </c:bar3DChart>
      <c:catAx>
        <c:axId val="2686592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268549440"/>
        <c:crosses val="autoZero"/>
        <c:auto val="1"/>
        <c:lblAlgn val="ctr"/>
        <c:lblOffset val="100"/>
        <c:noMultiLvlLbl val="0"/>
      </c:catAx>
      <c:valAx>
        <c:axId val="26854944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68659200"/>
        <c:crosses val="autoZero"/>
        <c:crossBetween val="between"/>
      </c:valAx>
      <c:serAx>
        <c:axId val="268472960"/>
        <c:scaling>
          <c:orientation val="minMax"/>
        </c:scaling>
        <c:delete val="1"/>
        <c:axPos val="b"/>
        <c:majorTickMark val="out"/>
        <c:minorTickMark val="none"/>
        <c:tickLblPos val="none"/>
        <c:crossAx val="268549440"/>
        <c:crosses val="autoZero"/>
      </c:serAx>
    </c:plotArea>
    <c:legend>
      <c:legendPos val="r"/>
      <c:layout>
        <c:manualLayout>
          <c:xMode val="edge"/>
          <c:yMode val="edge"/>
          <c:x val="2.6838854945148389E-2"/>
          <c:y val="0.84186280768958333"/>
          <c:w val="0.29542624048430582"/>
          <c:h val="0.117017478078398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0"/>
      <c:rotY val="2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1043356280646"/>
          <c:y val="8.6678282861701109E-2"/>
          <c:w val="0.76070387648529514"/>
          <c:h val="0.7638156995081549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ДОУ_2!$H$29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3"/>
              <c:layout>
                <c:manualLayout>
                  <c:x val="-1.3084988397927917E-2"/>
                  <c:y val="-3.5811354525712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99-4513-A38F-537CCEACE2DC}"/>
                </c:ext>
              </c:extLst>
            </c:dLbl>
            <c:dLbl>
              <c:idx val="4"/>
              <c:layout>
                <c:manualLayout>
                  <c:x val="-2.9908544909549466E-2"/>
                  <c:y val="-1.7905677262856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99-4513-A38F-537CCEACE2D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ДОУ_2!$G$30:$G$34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ДОУ_2!$H$30:$H$34</c:f>
              <c:numCache>
                <c:formatCode>#,##0.00</c:formatCode>
                <c:ptCount val="5"/>
                <c:pt idx="0">
                  <c:v>28.229999999999997</c:v>
                </c:pt>
                <c:pt idx="1">
                  <c:v>49.540000000000006</c:v>
                </c:pt>
                <c:pt idx="2">
                  <c:v>17.87</c:v>
                </c:pt>
                <c:pt idx="3">
                  <c:v>25.75</c:v>
                </c:pt>
                <c:pt idx="4">
                  <c:v>121.39000000000001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99-4513-A38F-537CCEACE2DC}"/>
            </c:ext>
          </c:extLst>
        </c:ser>
        <c:ser>
          <c:idx val="1"/>
          <c:order val="1"/>
          <c:tx>
            <c:strRef>
              <c:f>ДОУ_2!$I$29</c:f>
              <c:strCache>
                <c:ptCount val="1"/>
                <c:pt idx="0">
                  <c:v>максимум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ДОУ_2!$G$30:$G$34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ДОУ_2!$I$30:$I$34</c:f>
              <c:numCache>
                <c:formatCode>#,##0.00</c:formatCode>
                <c:ptCount val="5"/>
                <c:pt idx="0">
                  <c:v>40</c:v>
                </c:pt>
                <c:pt idx="1">
                  <c:v>70</c:v>
                </c:pt>
                <c:pt idx="2">
                  <c:v>20</c:v>
                </c:pt>
                <c:pt idx="3">
                  <c:v>30</c:v>
                </c:pt>
                <c:pt idx="4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99-4513-A38F-537CCEACE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66525952"/>
        <c:axId val="173789696"/>
        <c:axId val="173815680"/>
      </c:bar3DChart>
      <c:catAx>
        <c:axId val="16652595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73789696"/>
        <c:crosses val="autoZero"/>
        <c:auto val="1"/>
        <c:lblAlgn val="ctr"/>
        <c:lblOffset val="100"/>
        <c:noMultiLvlLbl val="0"/>
      </c:catAx>
      <c:valAx>
        <c:axId val="17378969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66525952"/>
        <c:crosses val="autoZero"/>
        <c:crossBetween val="between"/>
      </c:valAx>
      <c:serAx>
        <c:axId val="173815680"/>
        <c:scaling>
          <c:orientation val="minMax"/>
        </c:scaling>
        <c:delete val="1"/>
        <c:axPos val="b"/>
        <c:majorTickMark val="out"/>
        <c:minorTickMark val="none"/>
        <c:tickLblPos val="none"/>
        <c:crossAx val="173789696"/>
        <c:crosses val="autoZero"/>
      </c:serAx>
    </c:plotArea>
    <c:legend>
      <c:legendPos val="r"/>
      <c:layout>
        <c:manualLayout>
          <c:xMode val="edge"/>
          <c:yMode val="edge"/>
          <c:x val="2.6838854945148389E-2"/>
          <c:y val="0.84186280768958333"/>
          <c:w val="0.29542624048430582"/>
          <c:h val="0.117017478078398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v>максимальное значение</c:v>
          </c:tx>
          <c:spPr>
            <a:ln>
              <a:solidFill>
                <a:srgbClr val="0070C0"/>
              </a:solidFill>
            </a:ln>
          </c:spPr>
          <c:cat>
            <c:strRef>
              <c:f>ДОУ_15!$K$30:$K$45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ДОУ_15!$N$30:$N$45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7-4D7A-B63A-5703051DBC9A}"/>
            </c:ext>
          </c:extLst>
        </c:ser>
        <c:ser>
          <c:idx val="2"/>
          <c:order val="1"/>
          <c:tx>
            <c:v>среднее по МО</c:v>
          </c:tx>
          <c:spPr>
            <a:ln>
              <a:solidFill>
                <a:srgbClr val="FF0000"/>
              </a:solidFill>
            </a:ln>
          </c:spPr>
          <c:cat>
            <c:strRef>
              <c:f>ДОУ_15!$K$30:$K$45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ДОУ_15!$M$30:$M$45</c:f>
              <c:numCache>
                <c:formatCode>0.00</c:formatCode>
                <c:ptCount val="16"/>
                <c:pt idx="0">
                  <c:v>9.0459999999999994</c:v>
                </c:pt>
                <c:pt idx="1">
                  <c:v>8.060666666666668</c:v>
                </c:pt>
                <c:pt idx="2">
                  <c:v>7.6726666666666672</c:v>
                </c:pt>
                <c:pt idx="3">
                  <c:v>4.8333333333333321</c:v>
                </c:pt>
                <c:pt idx="4">
                  <c:v>6.7453333333333338</c:v>
                </c:pt>
                <c:pt idx="5">
                  <c:v>8.3053333333333335</c:v>
                </c:pt>
                <c:pt idx="6">
                  <c:v>4.9426666666666668</c:v>
                </c:pt>
                <c:pt idx="7">
                  <c:v>6.4053333333333331</c:v>
                </c:pt>
                <c:pt idx="8">
                  <c:v>7.0166666666666666</c:v>
                </c:pt>
                <c:pt idx="9">
                  <c:v>7.3226666666666658</c:v>
                </c:pt>
                <c:pt idx="10">
                  <c:v>8.0386666666666677</c:v>
                </c:pt>
                <c:pt idx="11">
                  <c:v>9.5986666666666665</c:v>
                </c:pt>
                <c:pt idx="12">
                  <c:v>9.5933333333333319</c:v>
                </c:pt>
                <c:pt idx="13">
                  <c:v>9.059333333333333</c:v>
                </c:pt>
                <c:pt idx="14">
                  <c:v>9.1639999999999997</c:v>
                </c:pt>
                <c:pt idx="15">
                  <c:v>9.5613333333333319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C7-4D7A-B63A-5703051DBC9A}"/>
            </c:ext>
          </c:extLst>
        </c:ser>
        <c:ser>
          <c:idx val="0"/>
          <c:order val="2"/>
          <c:tx>
            <c:v>фактическое значение</c:v>
          </c:tx>
          <c:spPr>
            <a:ln>
              <a:solidFill>
                <a:srgbClr val="92D050"/>
              </a:solidFill>
            </a:ln>
          </c:spPr>
          <c:cat>
            <c:strRef>
              <c:f>ДОУ_15!$K$30:$K$45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ДОУ_15!$L$30:$L$45</c:f>
              <c:numCache>
                <c:formatCode>#,##0.00</c:formatCode>
                <c:ptCount val="16"/>
                <c:pt idx="0">
                  <c:v>8.99</c:v>
                </c:pt>
                <c:pt idx="1">
                  <c:v>8.33</c:v>
                </c:pt>
                <c:pt idx="2">
                  <c:v>7.5</c:v>
                </c:pt>
                <c:pt idx="3">
                  <c:v>5.65</c:v>
                </c:pt>
                <c:pt idx="4">
                  <c:v>6.6</c:v>
                </c:pt>
                <c:pt idx="5">
                  <c:v>8.2799999999999994</c:v>
                </c:pt>
                <c:pt idx="6">
                  <c:v>4.67</c:v>
                </c:pt>
                <c:pt idx="7">
                  <c:v>5.77</c:v>
                </c:pt>
                <c:pt idx="8">
                  <c:v>4.95</c:v>
                </c:pt>
                <c:pt idx="9">
                  <c:v>6.74</c:v>
                </c:pt>
                <c:pt idx="10">
                  <c:v>5.8</c:v>
                </c:pt>
                <c:pt idx="11">
                  <c:v>9.75</c:v>
                </c:pt>
                <c:pt idx="12">
                  <c:v>9.8800000000000008</c:v>
                </c:pt>
                <c:pt idx="13">
                  <c:v>9.75</c:v>
                </c:pt>
                <c:pt idx="14">
                  <c:v>8.4</c:v>
                </c:pt>
                <c:pt idx="15">
                  <c:v>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C7-4D7A-B63A-5703051DB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860160"/>
        <c:axId val="268863168"/>
      </c:radarChart>
      <c:catAx>
        <c:axId val="2568601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68863168"/>
        <c:crosses val="autoZero"/>
        <c:auto val="1"/>
        <c:lblAlgn val="ctr"/>
        <c:lblOffset val="100"/>
        <c:noMultiLvlLbl val="0"/>
      </c:catAx>
      <c:valAx>
        <c:axId val="26886316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568601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10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cat>
            <c:strRef>
              <c:f>Профиль!$A$2:$A$17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Профиль!$B$2:$B$17</c:f>
              <c:numCache>
                <c:formatCode>0.00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1-4203-8EEE-D892CE3D946A}"/>
            </c:ext>
          </c:extLst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cat>
            <c:strRef>
              <c:f>Профиль!$A$2:$A$17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Профиль!$E$2:$E$17</c:f>
              <c:numCache>
                <c:formatCode>0.00</c:formatCode>
                <c:ptCount val="16"/>
                <c:pt idx="0">
                  <c:v>9.0459999999999994</c:v>
                </c:pt>
                <c:pt idx="1">
                  <c:v>8.060666666666668</c:v>
                </c:pt>
                <c:pt idx="2">
                  <c:v>7.6726666666666672</c:v>
                </c:pt>
                <c:pt idx="3">
                  <c:v>4.8333333333333321</c:v>
                </c:pt>
                <c:pt idx="4">
                  <c:v>6.7453333333333338</c:v>
                </c:pt>
                <c:pt idx="5">
                  <c:v>8.3053333333333335</c:v>
                </c:pt>
                <c:pt idx="6">
                  <c:v>4.9426666666666668</c:v>
                </c:pt>
                <c:pt idx="7">
                  <c:v>6.4053333333333331</c:v>
                </c:pt>
                <c:pt idx="8">
                  <c:v>7.0166666666666666</c:v>
                </c:pt>
                <c:pt idx="9">
                  <c:v>7.3226666666666658</c:v>
                </c:pt>
                <c:pt idx="10">
                  <c:v>8.0386666666666677</c:v>
                </c:pt>
                <c:pt idx="11">
                  <c:v>9.5986666666666665</c:v>
                </c:pt>
                <c:pt idx="12">
                  <c:v>9.5933333333333319</c:v>
                </c:pt>
                <c:pt idx="13">
                  <c:v>9.059333333333333</c:v>
                </c:pt>
                <c:pt idx="14">
                  <c:v>9.1639999999999997</c:v>
                </c:pt>
                <c:pt idx="15">
                  <c:v>9.5613333333333319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81-4203-8EEE-D892CE3D946A}"/>
            </c:ext>
          </c:extLst>
        </c:ser>
        <c:ser>
          <c:idx val="2"/>
          <c:order val="2"/>
          <c:cat>
            <c:strRef>
              <c:f>Профиль!$A$2:$A$17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Профиль!$F$2:$F$17</c:f>
              <c:numCache>
                <c:formatCode>0.00</c:formatCode>
                <c:ptCount val="16"/>
                <c:pt idx="0">
                  <c:v>9.6999999999999993</c:v>
                </c:pt>
                <c:pt idx="1">
                  <c:v>8.7899999999999991</c:v>
                </c:pt>
                <c:pt idx="2">
                  <c:v>8.8000000000000007</c:v>
                </c:pt>
                <c:pt idx="3">
                  <c:v>5.74</c:v>
                </c:pt>
                <c:pt idx="4">
                  <c:v>8.7200000000000006</c:v>
                </c:pt>
                <c:pt idx="5">
                  <c:v>8.86</c:v>
                </c:pt>
                <c:pt idx="6">
                  <c:v>5.76</c:v>
                </c:pt>
                <c:pt idx="7">
                  <c:v>7.84</c:v>
                </c:pt>
                <c:pt idx="8">
                  <c:v>9.89</c:v>
                </c:pt>
                <c:pt idx="9">
                  <c:v>7.81</c:v>
                </c:pt>
                <c:pt idx="10">
                  <c:v>9.8000000000000007</c:v>
                </c:pt>
                <c:pt idx="11">
                  <c:v>9.7100000000000009</c:v>
                </c:pt>
                <c:pt idx="12">
                  <c:v>10</c:v>
                </c:pt>
                <c:pt idx="13">
                  <c:v>9.7100000000000009</c:v>
                </c:pt>
                <c:pt idx="14">
                  <c:v>9.7100000000000009</c:v>
                </c:pt>
                <c:pt idx="15">
                  <c:v>9.7100000000000009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81-4203-8EEE-D892CE3D946A}"/>
            </c:ext>
          </c:extLst>
        </c:ser>
        <c:ser>
          <c:idx val="3"/>
          <c:order val="3"/>
          <c:cat>
            <c:strRef>
              <c:f>Профиль!$A$2:$A$17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Профиль!$G$2:$G$17</c:f>
              <c:numCache>
                <c:formatCode>0.00</c:formatCode>
                <c:ptCount val="16"/>
                <c:pt idx="0">
                  <c:v>8.8699999999999992</c:v>
                </c:pt>
                <c:pt idx="1">
                  <c:v>9.11</c:v>
                </c:pt>
                <c:pt idx="2">
                  <c:v>6.2</c:v>
                </c:pt>
                <c:pt idx="3">
                  <c:v>4.05</c:v>
                </c:pt>
                <c:pt idx="4">
                  <c:v>6.98</c:v>
                </c:pt>
                <c:pt idx="5">
                  <c:v>8.08</c:v>
                </c:pt>
                <c:pt idx="6">
                  <c:v>4.1100000000000003</c:v>
                </c:pt>
                <c:pt idx="7">
                  <c:v>6.02</c:v>
                </c:pt>
                <c:pt idx="8">
                  <c:v>7.08</c:v>
                </c:pt>
                <c:pt idx="9">
                  <c:v>8.0500000000000007</c:v>
                </c:pt>
                <c:pt idx="10">
                  <c:v>9.2200000000000006</c:v>
                </c:pt>
                <c:pt idx="11">
                  <c:v>8.7200000000000006</c:v>
                </c:pt>
                <c:pt idx="12">
                  <c:v>9.15</c:v>
                </c:pt>
                <c:pt idx="13">
                  <c:v>8.3000000000000007</c:v>
                </c:pt>
                <c:pt idx="14">
                  <c:v>8.51</c:v>
                </c:pt>
                <c:pt idx="15">
                  <c:v>8.94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81-4203-8EEE-D892CE3D946A}"/>
            </c:ext>
          </c:extLst>
        </c:ser>
        <c:ser>
          <c:idx val="4"/>
          <c:order val="4"/>
          <c:cat>
            <c:strRef>
              <c:f>Профиль!$A$2:$A$17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Профиль!$H$2:$H$17</c:f>
              <c:numCache>
                <c:formatCode>0.00</c:formatCode>
                <c:ptCount val="16"/>
                <c:pt idx="0">
                  <c:v>9.0299999999999994</c:v>
                </c:pt>
                <c:pt idx="1">
                  <c:v>9.0399999999999991</c:v>
                </c:pt>
                <c:pt idx="2">
                  <c:v>7.1</c:v>
                </c:pt>
                <c:pt idx="3">
                  <c:v>7.02</c:v>
                </c:pt>
                <c:pt idx="4">
                  <c:v>7.69</c:v>
                </c:pt>
                <c:pt idx="5">
                  <c:v>7.95</c:v>
                </c:pt>
                <c:pt idx="6">
                  <c:v>4.97</c:v>
                </c:pt>
                <c:pt idx="7">
                  <c:v>5.87</c:v>
                </c:pt>
                <c:pt idx="8">
                  <c:v>6.99</c:v>
                </c:pt>
                <c:pt idx="9">
                  <c:v>6.69</c:v>
                </c:pt>
                <c:pt idx="10">
                  <c:v>8.11</c:v>
                </c:pt>
                <c:pt idx="11">
                  <c:v>8.7899999999999991</c:v>
                </c:pt>
                <c:pt idx="12">
                  <c:v>8.7899999999999991</c:v>
                </c:pt>
                <c:pt idx="13">
                  <c:v>8.7899999999999991</c:v>
                </c:pt>
                <c:pt idx="14">
                  <c:v>8.69</c:v>
                </c:pt>
                <c:pt idx="15">
                  <c:v>8.7899999999999991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81-4203-8EEE-D892CE3D946A}"/>
            </c:ext>
          </c:extLst>
        </c:ser>
        <c:ser>
          <c:idx val="5"/>
          <c:order val="5"/>
          <c:cat>
            <c:strRef>
              <c:f>Профиль!$A$2:$A$17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Профиль!$I$2:$I$17</c:f>
              <c:numCache>
                <c:formatCode>0.00</c:formatCode>
                <c:ptCount val="16"/>
                <c:pt idx="0">
                  <c:v>8.9600000000000009</c:v>
                </c:pt>
                <c:pt idx="1">
                  <c:v>7.1</c:v>
                </c:pt>
                <c:pt idx="2">
                  <c:v>6.88</c:v>
                </c:pt>
                <c:pt idx="3">
                  <c:v>3.99</c:v>
                </c:pt>
                <c:pt idx="4">
                  <c:v>4.4000000000000004</c:v>
                </c:pt>
                <c:pt idx="5">
                  <c:v>7.56</c:v>
                </c:pt>
                <c:pt idx="6">
                  <c:v>4.0199999999999996</c:v>
                </c:pt>
                <c:pt idx="7">
                  <c:v>5.73</c:v>
                </c:pt>
                <c:pt idx="8">
                  <c:v>6.73</c:v>
                </c:pt>
                <c:pt idx="9">
                  <c:v>7.34</c:v>
                </c:pt>
                <c:pt idx="10">
                  <c:v>9.02</c:v>
                </c:pt>
                <c:pt idx="11">
                  <c:v>9.2899999999999991</c:v>
                </c:pt>
                <c:pt idx="12">
                  <c:v>8.8800000000000008</c:v>
                </c:pt>
                <c:pt idx="13">
                  <c:v>4.8</c:v>
                </c:pt>
                <c:pt idx="14">
                  <c:v>8.1300000000000008</c:v>
                </c:pt>
                <c:pt idx="15">
                  <c:v>8.3699999999999992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C81-4203-8EEE-D892CE3D946A}"/>
            </c:ext>
          </c:extLst>
        </c:ser>
        <c:ser>
          <c:idx val="6"/>
          <c:order val="6"/>
          <c:cat>
            <c:strRef>
              <c:f>Профиль!$A$2:$A$17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Профиль!$J$2:$J$17</c:f>
              <c:numCache>
                <c:formatCode>0.00</c:formatCode>
                <c:ptCount val="16"/>
                <c:pt idx="0">
                  <c:v>9.1199999999999992</c:v>
                </c:pt>
                <c:pt idx="1">
                  <c:v>9.17</c:v>
                </c:pt>
                <c:pt idx="2">
                  <c:v>9.15</c:v>
                </c:pt>
                <c:pt idx="3">
                  <c:v>4.08</c:v>
                </c:pt>
                <c:pt idx="4">
                  <c:v>6.76</c:v>
                </c:pt>
                <c:pt idx="5">
                  <c:v>8.1199999999999992</c:v>
                </c:pt>
                <c:pt idx="6">
                  <c:v>5.44</c:v>
                </c:pt>
                <c:pt idx="7">
                  <c:v>7.45</c:v>
                </c:pt>
                <c:pt idx="8">
                  <c:v>8.26</c:v>
                </c:pt>
                <c:pt idx="9">
                  <c:v>8.0500000000000007</c:v>
                </c:pt>
                <c:pt idx="10">
                  <c:v>9.48</c:v>
                </c:pt>
                <c:pt idx="11">
                  <c:v>9.75</c:v>
                </c:pt>
                <c:pt idx="12">
                  <c:v>9.58</c:v>
                </c:pt>
                <c:pt idx="13">
                  <c:v>8.39</c:v>
                </c:pt>
                <c:pt idx="14">
                  <c:v>9.01</c:v>
                </c:pt>
                <c:pt idx="15">
                  <c:v>9.83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C81-4203-8EEE-D892CE3D946A}"/>
            </c:ext>
          </c:extLst>
        </c:ser>
        <c:ser>
          <c:idx val="8"/>
          <c:order val="7"/>
          <c:cat>
            <c:strRef>
              <c:f>Профиль!$A$2:$A$17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Профиль!$K$2:$K$17</c:f>
              <c:numCache>
                <c:formatCode>0.00</c:formatCode>
                <c:ptCount val="16"/>
                <c:pt idx="0">
                  <c:v>9.61</c:v>
                </c:pt>
                <c:pt idx="1">
                  <c:v>9.61</c:v>
                </c:pt>
                <c:pt idx="2">
                  <c:v>8.3800000000000008</c:v>
                </c:pt>
                <c:pt idx="3">
                  <c:v>4.3499999999999996</c:v>
                </c:pt>
                <c:pt idx="4">
                  <c:v>6.28</c:v>
                </c:pt>
                <c:pt idx="5">
                  <c:v>8.34</c:v>
                </c:pt>
                <c:pt idx="6">
                  <c:v>4.5599999999999996</c:v>
                </c:pt>
                <c:pt idx="7">
                  <c:v>7.54</c:v>
                </c:pt>
                <c:pt idx="8">
                  <c:v>7.49</c:v>
                </c:pt>
                <c:pt idx="9">
                  <c:v>6.24</c:v>
                </c:pt>
                <c:pt idx="10">
                  <c:v>9.57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9.8000000000000007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C81-4203-8EEE-D892CE3D946A}"/>
            </c:ext>
          </c:extLst>
        </c:ser>
        <c:ser>
          <c:idx val="9"/>
          <c:order val="8"/>
          <c:cat>
            <c:strRef>
              <c:f>Профиль!$A$2:$A$17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Профиль!$L$2:$L$17</c:f>
              <c:numCache>
                <c:formatCode>0.00</c:formatCode>
                <c:ptCount val="16"/>
                <c:pt idx="0">
                  <c:v>9.3699999999999992</c:v>
                </c:pt>
                <c:pt idx="1">
                  <c:v>8.4</c:v>
                </c:pt>
                <c:pt idx="2">
                  <c:v>7.35</c:v>
                </c:pt>
                <c:pt idx="3">
                  <c:v>4.26</c:v>
                </c:pt>
                <c:pt idx="4">
                  <c:v>5.81</c:v>
                </c:pt>
                <c:pt idx="5">
                  <c:v>8.31</c:v>
                </c:pt>
                <c:pt idx="6">
                  <c:v>5.39</c:v>
                </c:pt>
                <c:pt idx="7">
                  <c:v>6.27</c:v>
                </c:pt>
                <c:pt idx="8">
                  <c:v>7.39</c:v>
                </c:pt>
                <c:pt idx="9">
                  <c:v>8</c:v>
                </c:pt>
                <c:pt idx="10">
                  <c:v>6.23</c:v>
                </c:pt>
                <c:pt idx="11">
                  <c:v>9.9</c:v>
                </c:pt>
                <c:pt idx="12">
                  <c:v>9.85</c:v>
                </c:pt>
                <c:pt idx="13">
                  <c:v>8.92</c:v>
                </c:pt>
                <c:pt idx="14">
                  <c:v>9.23</c:v>
                </c:pt>
                <c:pt idx="15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C81-4203-8EEE-D892CE3D946A}"/>
            </c:ext>
          </c:extLst>
        </c:ser>
        <c:ser>
          <c:idx val="7"/>
          <c:order val="9"/>
          <c:cat>
            <c:strRef>
              <c:f>Профиль!$A$2:$A$17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Профиль!$M$2:$M$17</c:f>
              <c:numCache>
                <c:formatCode>0.00</c:formatCode>
                <c:ptCount val="16"/>
                <c:pt idx="0">
                  <c:v>8.56</c:v>
                </c:pt>
                <c:pt idx="1">
                  <c:v>8.57</c:v>
                </c:pt>
                <c:pt idx="2">
                  <c:v>7.55</c:v>
                </c:pt>
                <c:pt idx="3">
                  <c:v>4.43</c:v>
                </c:pt>
                <c:pt idx="4">
                  <c:v>7.57</c:v>
                </c:pt>
                <c:pt idx="5">
                  <c:v>8.61</c:v>
                </c:pt>
                <c:pt idx="6">
                  <c:v>5.63</c:v>
                </c:pt>
                <c:pt idx="7">
                  <c:v>6.48</c:v>
                </c:pt>
                <c:pt idx="8">
                  <c:v>8.5299999999999994</c:v>
                </c:pt>
                <c:pt idx="9">
                  <c:v>6.48</c:v>
                </c:pt>
                <c:pt idx="10">
                  <c:v>8.6999999999999993</c:v>
                </c:pt>
                <c:pt idx="11">
                  <c:v>9.8800000000000008</c:v>
                </c:pt>
                <c:pt idx="12">
                  <c:v>9.94</c:v>
                </c:pt>
                <c:pt idx="13">
                  <c:v>9.4499999999999993</c:v>
                </c:pt>
                <c:pt idx="14">
                  <c:v>9.65</c:v>
                </c:pt>
                <c:pt idx="15">
                  <c:v>9.94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C81-4203-8EEE-D892CE3D946A}"/>
            </c:ext>
          </c:extLst>
        </c:ser>
        <c:ser>
          <c:idx val="10"/>
          <c:order val="10"/>
          <c:cat>
            <c:strRef>
              <c:f>Профиль!$A$2:$A$17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Профиль!$N$2:$N$17</c:f>
              <c:numCache>
                <c:formatCode>0.00</c:formatCode>
                <c:ptCount val="16"/>
                <c:pt idx="0">
                  <c:v>9.69</c:v>
                </c:pt>
                <c:pt idx="1">
                  <c:v>8.76</c:v>
                </c:pt>
                <c:pt idx="2">
                  <c:v>7.72</c:v>
                </c:pt>
                <c:pt idx="3">
                  <c:v>4.59</c:v>
                </c:pt>
                <c:pt idx="4">
                  <c:v>6.74</c:v>
                </c:pt>
                <c:pt idx="5">
                  <c:v>7.87</c:v>
                </c:pt>
                <c:pt idx="6">
                  <c:v>5.86</c:v>
                </c:pt>
                <c:pt idx="7">
                  <c:v>6.87</c:v>
                </c:pt>
                <c:pt idx="8">
                  <c:v>5.88</c:v>
                </c:pt>
                <c:pt idx="9">
                  <c:v>8.86</c:v>
                </c:pt>
                <c:pt idx="10">
                  <c:v>8.9</c:v>
                </c:pt>
                <c:pt idx="11">
                  <c:v>10</c:v>
                </c:pt>
                <c:pt idx="12">
                  <c:v>10</c:v>
                </c:pt>
                <c:pt idx="13">
                  <c:v>9.8800000000000008</c:v>
                </c:pt>
                <c:pt idx="14">
                  <c:v>9.2100000000000009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C81-4203-8EEE-D892CE3D946A}"/>
            </c:ext>
          </c:extLst>
        </c:ser>
        <c:ser>
          <c:idx val="11"/>
          <c:order val="11"/>
          <c:cat>
            <c:strRef>
              <c:f>Профиль!$A$2:$A$17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Профиль!$O$2:$O$17</c:f>
              <c:numCache>
                <c:formatCode>0.00</c:formatCode>
                <c:ptCount val="16"/>
                <c:pt idx="0">
                  <c:v>9.39</c:v>
                </c:pt>
                <c:pt idx="1">
                  <c:v>9.3699999999999992</c:v>
                </c:pt>
                <c:pt idx="2">
                  <c:v>8.36</c:v>
                </c:pt>
                <c:pt idx="3">
                  <c:v>5.37</c:v>
                </c:pt>
                <c:pt idx="4">
                  <c:v>8.01</c:v>
                </c:pt>
                <c:pt idx="5">
                  <c:v>8.39</c:v>
                </c:pt>
                <c:pt idx="6">
                  <c:v>4.3899999999999997</c:v>
                </c:pt>
                <c:pt idx="7">
                  <c:v>6.21</c:v>
                </c:pt>
                <c:pt idx="8">
                  <c:v>7.33</c:v>
                </c:pt>
                <c:pt idx="9">
                  <c:v>8.1999999999999993</c:v>
                </c:pt>
                <c:pt idx="10">
                  <c:v>6.44</c:v>
                </c:pt>
                <c:pt idx="11">
                  <c:v>9.7799999999999994</c:v>
                </c:pt>
                <c:pt idx="12">
                  <c:v>9.94</c:v>
                </c:pt>
                <c:pt idx="13">
                  <c:v>9.49</c:v>
                </c:pt>
                <c:pt idx="14">
                  <c:v>9.61</c:v>
                </c:pt>
                <c:pt idx="15">
                  <c:v>9.7799999999999994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C81-4203-8EEE-D892CE3D946A}"/>
            </c:ext>
          </c:extLst>
        </c:ser>
        <c:ser>
          <c:idx val="12"/>
          <c:order val="12"/>
          <c:cat>
            <c:strRef>
              <c:f>Профиль!$A$2:$A$17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Профиль!$P$2:$P$17</c:f>
              <c:numCache>
                <c:formatCode>0.00</c:formatCode>
                <c:ptCount val="16"/>
                <c:pt idx="0">
                  <c:v>8.94</c:v>
                </c:pt>
                <c:pt idx="1">
                  <c:v>8.23</c:v>
                </c:pt>
                <c:pt idx="2">
                  <c:v>7.18</c:v>
                </c:pt>
                <c:pt idx="3">
                  <c:v>4.33</c:v>
                </c:pt>
                <c:pt idx="4">
                  <c:v>7.09</c:v>
                </c:pt>
                <c:pt idx="5">
                  <c:v>8.27</c:v>
                </c:pt>
                <c:pt idx="6">
                  <c:v>5.37</c:v>
                </c:pt>
                <c:pt idx="7">
                  <c:v>6.28</c:v>
                </c:pt>
                <c:pt idx="8">
                  <c:v>5.21</c:v>
                </c:pt>
                <c:pt idx="9">
                  <c:v>5.98</c:v>
                </c:pt>
                <c:pt idx="10">
                  <c:v>7.37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9.7899999999999991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C81-4203-8EEE-D892CE3D946A}"/>
            </c:ext>
          </c:extLst>
        </c:ser>
        <c:ser>
          <c:idx val="13"/>
          <c:order val="13"/>
          <c:cat>
            <c:strRef>
              <c:f>Профиль!$A$2:$A$17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Профиль!$Q$2:$Q$17</c:f>
              <c:numCache>
                <c:formatCode>0.00</c:formatCode>
                <c:ptCount val="16"/>
                <c:pt idx="0">
                  <c:v>8.24</c:v>
                </c:pt>
                <c:pt idx="1">
                  <c:v>4.42</c:v>
                </c:pt>
                <c:pt idx="2">
                  <c:v>7.49</c:v>
                </c:pt>
                <c:pt idx="3">
                  <c:v>4.47</c:v>
                </c:pt>
                <c:pt idx="4">
                  <c:v>5.48</c:v>
                </c:pt>
                <c:pt idx="5">
                  <c:v>9.56</c:v>
                </c:pt>
                <c:pt idx="6">
                  <c:v>4.57</c:v>
                </c:pt>
                <c:pt idx="7">
                  <c:v>6.55</c:v>
                </c:pt>
                <c:pt idx="8">
                  <c:v>7.55</c:v>
                </c:pt>
                <c:pt idx="9">
                  <c:v>6.52</c:v>
                </c:pt>
                <c:pt idx="10">
                  <c:v>8.5399999999999991</c:v>
                </c:pt>
                <c:pt idx="11">
                  <c:v>9.73</c:v>
                </c:pt>
                <c:pt idx="12">
                  <c:v>9.73</c:v>
                </c:pt>
                <c:pt idx="13">
                  <c:v>9.73</c:v>
                </c:pt>
                <c:pt idx="14">
                  <c:v>9.67</c:v>
                </c:pt>
                <c:pt idx="15">
                  <c:v>9.73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C81-4203-8EEE-D892CE3D946A}"/>
            </c:ext>
          </c:extLst>
        </c:ser>
        <c:ser>
          <c:idx val="14"/>
          <c:order val="14"/>
          <c:cat>
            <c:strRef>
              <c:f>Профиль!$A$2:$A$17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Профиль!$R$2:$R$17</c:f>
              <c:numCache>
                <c:formatCode>0.00</c:formatCode>
                <c:ptCount val="16"/>
                <c:pt idx="0">
                  <c:v>8.91</c:v>
                </c:pt>
                <c:pt idx="1">
                  <c:v>7.76</c:v>
                </c:pt>
                <c:pt idx="2">
                  <c:v>8.11</c:v>
                </c:pt>
                <c:pt idx="3">
                  <c:v>5.9</c:v>
                </c:pt>
                <c:pt idx="4">
                  <c:v>6.62</c:v>
                </c:pt>
                <c:pt idx="5">
                  <c:v>7.88</c:v>
                </c:pt>
                <c:pt idx="6">
                  <c:v>4.92</c:v>
                </c:pt>
                <c:pt idx="7">
                  <c:v>4.87</c:v>
                </c:pt>
                <c:pt idx="8">
                  <c:v>4.46</c:v>
                </c:pt>
                <c:pt idx="9">
                  <c:v>6.38</c:v>
                </c:pt>
                <c:pt idx="10">
                  <c:v>6.88</c:v>
                </c:pt>
                <c:pt idx="11">
                  <c:v>8.68</c:v>
                </c:pt>
                <c:pt idx="12">
                  <c:v>8.16</c:v>
                </c:pt>
                <c:pt idx="13">
                  <c:v>8.68</c:v>
                </c:pt>
                <c:pt idx="14">
                  <c:v>8.07</c:v>
                </c:pt>
                <c:pt idx="15">
                  <c:v>8.68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C81-4203-8EEE-D892CE3D946A}"/>
            </c:ext>
          </c:extLst>
        </c:ser>
        <c:ser>
          <c:idx val="15"/>
          <c:order val="15"/>
          <c:cat>
            <c:strRef>
              <c:f>Профиль!$A$2:$A$17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Профиль!$S$2:$S$17</c:f>
              <c:numCache>
                <c:formatCode>0.00</c:formatCode>
                <c:ptCount val="16"/>
                <c:pt idx="0">
                  <c:v>8.31</c:v>
                </c:pt>
                <c:pt idx="1">
                  <c:v>4.25</c:v>
                </c:pt>
                <c:pt idx="2">
                  <c:v>7.32</c:v>
                </c:pt>
                <c:pt idx="3">
                  <c:v>4.2699999999999996</c:v>
                </c:pt>
                <c:pt idx="4">
                  <c:v>6.43</c:v>
                </c:pt>
                <c:pt idx="5">
                  <c:v>8.5</c:v>
                </c:pt>
                <c:pt idx="6">
                  <c:v>4.4800000000000004</c:v>
                </c:pt>
                <c:pt idx="7">
                  <c:v>6.33</c:v>
                </c:pt>
                <c:pt idx="8">
                  <c:v>7.51</c:v>
                </c:pt>
                <c:pt idx="9">
                  <c:v>8.5</c:v>
                </c:pt>
                <c:pt idx="10">
                  <c:v>6.52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9.98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C81-4203-8EEE-D892CE3D946A}"/>
            </c:ext>
          </c:extLst>
        </c:ser>
        <c:ser>
          <c:idx val="16"/>
          <c:order val="16"/>
          <c:cat>
            <c:strRef>
              <c:f>Профиль!$A$2:$A$17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Профиль!$T$2:$T$17</c:f>
              <c:numCache>
                <c:formatCode>0.00</c:formatCode>
                <c:ptCount val="16"/>
                <c:pt idx="0">
                  <c:v>8.99</c:v>
                </c:pt>
                <c:pt idx="1">
                  <c:v>8.33</c:v>
                </c:pt>
                <c:pt idx="2">
                  <c:v>7.5</c:v>
                </c:pt>
                <c:pt idx="3">
                  <c:v>5.65</c:v>
                </c:pt>
                <c:pt idx="4">
                  <c:v>6.6</c:v>
                </c:pt>
                <c:pt idx="5">
                  <c:v>8.2799999999999994</c:v>
                </c:pt>
                <c:pt idx="6">
                  <c:v>4.67</c:v>
                </c:pt>
                <c:pt idx="7">
                  <c:v>5.77</c:v>
                </c:pt>
                <c:pt idx="8">
                  <c:v>4.95</c:v>
                </c:pt>
                <c:pt idx="9">
                  <c:v>6.74</c:v>
                </c:pt>
                <c:pt idx="10">
                  <c:v>5.8</c:v>
                </c:pt>
                <c:pt idx="11">
                  <c:v>9.75</c:v>
                </c:pt>
                <c:pt idx="12">
                  <c:v>9.8800000000000008</c:v>
                </c:pt>
                <c:pt idx="13">
                  <c:v>9.75</c:v>
                </c:pt>
                <c:pt idx="14">
                  <c:v>8.4</c:v>
                </c:pt>
                <c:pt idx="15">
                  <c:v>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C81-4203-8EEE-D892CE3D9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863232"/>
        <c:axId val="268866624"/>
      </c:radarChart>
      <c:catAx>
        <c:axId val="25686323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68866624"/>
        <c:crosses val="autoZero"/>
        <c:auto val="1"/>
        <c:lblAlgn val="ctr"/>
        <c:lblOffset val="100"/>
        <c:noMultiLvlLbl val="0"/>
      </c:catAx>
      <c:valAx>
        <c:axId val="268866624"/>
        <c:scaling>
          <c:orientation val="minMax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crossAx val="2568632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v>максимальное значение</c:v>
          </c:tx>
          <c:spPr>
            <a:ln>
              <a:solidFill>
                <a:srgbClr val="0070C0"/>
              </a:solidFill>
            </a:ln>
          </c:spPr>
          <c:cat>
            <c:strRef>
              <c:f>ДОУ_2!$K$30:$K$45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ДОУ_2!$N$30:$N$45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AF-4BD0-BA51-94F6CE17B293}"/>
            </c:ext>
          </c:extLst>
        </c:ser>
        <c:ser>
          <c:idx val="2"/>
          <c:order val="1"/>
          <c:tx>
            <c:v>среднее по МО</c:v>
          </c:tx>
          <c:spPr>
            <a:ln>
              <a:solidFill>
                <a:srgbClr val="FF0000"/>
              </a:solidFill>
            </a:ln>
          </c:spPr>
          <c:cat>
            <c:strRef>
              <c:f>ДОУ_2!$K$30:$K$45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ДОУ_2!$M$30:$M$45</c:f>
              <c:numCache>
                <c:formatCode>0.00</c:formatCode>
                <c:ptCount val="16"/>
                <c:pt idx="0">
                  <c:v>9.0459999999999994</c:v>
                </c:pt>
                <c:pt idx="1">
                  <c:v>8.060666666666668</c:v>
                </c:pt>
                <c:pt idx="2">
                  <c:v>7.6726666666666672</c:v>
                </c:pt>
                <c:pt idx="3">
                  <c:v>4.8333333333333321</c:v>
                </c:pt>
                <c:pt idx="4">
                  <c:v>6.7453333333333338</c:v>
                </c:pt>
                <c:pt idx="5">
                  <c:v>8.3053333333333335</c:v>
                </c:pt>
                <c:pt idx="6">
                  <c:v>4.9426666666666668</c:v>
                </c:pt>
                <c:pt idx="7">
                  <c:v>6.4053333333333331</c:v>
                </c:pt>
                <c:pt idx="8">
                  <c:v>7.0166666666666666</c:v>
                </c:pt>
                <c:pt idx="9">
                  <c:v>7.3226666666666658</c:v>
                </c:pt>
                <c:pt idx="10">
                  <c:v>8.0386666666666677</c:v>
                </c:pt>
                <c:pt idx="11">
                  <c:v>9.5986666666666665</c:v>
                </c:pt>
                <c:pt idx="12">
                  <c:v>9.5933333333333319</c:v>
                </c:pt>
                <c:pt idx="13">
                  <c:v>9.059333333333333</c:v>
                </c:pt>
                <c:pt idx="14">
                  <c:v>9.1639999999999997</c:v>
                </c:pt>
                <c:pt idx="15">
                  <c:v>9.5613333333333319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AF-4BD0-BA51-94F6CE17B293}"/>
            </c:ext>
          </c:extLst>
        </c:ser>
        <c:ser>
          <c:idx val="0"/>
          <c:order val="2"/>
          <c:tx>
            <c:v>фактическое значение</c:v>
          </c:tx>
          <c:spPr>
            <a:ln>
              <a:solidFill>
                <a:srgbClr val="92D050"/>
              </a:solidFill>
            </a:ln>
          </c:spPr>
          <c:cat>
            <c:strRef>
              <c:f>ДОУ_2!$K$30:$K$45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ДОУ_2!$L$30:$L$45</c:f>
              <c:numCache>
                <c:formatCode>#,##0.00</c:formatCode>
                <c:ptCount val="16"/>
                <c:pt idx="0">
                  <c:v>8.8699999999999992</c:v>
                </c:pt>
                <c:pt idx="1">
                  <c:v>9.11</c:v>
                </c:pt>
                <c:pt idx="2">
                  <c:v>6.2</c:v>
                </c:pt>
                <c:pt idx="3">
                  <c:v>4.05</c:v>
                </c:pt>
                <c:pt idx="4">
                  <c:v>6.98</c:v>
                </c:pt>
                <c:pt idx="5">
                  <c:v>8.08</c:v>
                </c:pt>
                <c:pt idx="6">
                  <c:v>4.1100000000000003</c:v>
                </c:pt>
                <c:pt idx="7">
                  <c:v>6.02</c:v>
                </c:pt>
                <c:pt idx="8">
                  <c:v>7.08</c:v>
                </c:pt>
                <c:pt idx="9">
                  <c:v>8.0500000000000007</c:v>
                </c:pt>
                <c:pt idx="10">
                  <c:v>9.2200000000000006</c:v>
                </c:pt>
                <c:pt idx="11">
                  <c:v>8.7200000000000006</c:v>
                </c:pt>
                <c:pt idx="12">
                  <c:v>9.15</c:v>
                </c:pt>
                <c:pt idx="13">
                  <c:v>8.3000000000000007</c:v>
                </c:pt>
                <c:pt idx="14">
                  <c:v>8.51</c:v>
                </c:pt>
                <c:pt idx="15">
                  <c:v>8.94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AF-4BD0-BA51-94F6CE17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925888"/>
        <c:axId val="173792000"/>
      </c:radarChart>
      <c:catAx>
        <c:axId val="17392588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73792000"/>
        <c:crosses val="autoZero"/>
        <c:auto val="1"/>
        <c:lblAlgn val="ctr"/>
        <c:lblOffset val="100"/>
        <c:noMultiLvlLbl val="0"/>
      </c:catAx>
      <c:valAx>
        <c:axId val="17379200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739258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10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0"/>
      <c:rotY val="2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1043356280646"/>
          <c:y val="8.6678282861701109E-2"/>
          <c:w val="0.76070387648529514"/>
          <c:h val="0.7638156995081549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ДОУ_3!$H$29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3"/>
              <c:layout>
                <c:manualLayout>
                  <c:x val="-1.3084988397927917E-2"/>
                  <c:y val="-3.5811354525712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8E-483F-8BF2-F308FBF202C7}"/>
                </c:ext>
              </c:extLst>
            </c:dLbl>
            <c:dLbl>
              <c:idx val="4"/>
              <c:layout>
                <c:manualLayout>
                  <c:x val="-2.9908544909549466E-2"/>
                  <c:y val="-1.7905677262856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E-483F-8BF2-F308FBF202C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ДОУ_3!$G$30:$G$34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ДОУ_3!$H$30:$H$34</c:f>
              <c:numCache>
                <c:formatCode>#,##0.00</c:formatCode>
                <c:ptCount val="5"/>
                <c:pt idx="0">
                  <c:v>32.19</c:v>
                </c:pt>
                <c:pt idx="1">
                  <c:v>48.269999999999996</c:v>
                </c:pt>
                <c:pt idx="2">
                  <c:v>17.579999999999998</c:v>
                </c:pt>
                <c:pt idx="3">
                  <c:v>26.269999999999996</c:v>
                </c:pt>
                <c:pt idx="4">
                  <c:v>124.30999999999999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8E-483F-8BF2-F308FBF202C7}"/>
            </c:ext>
          </c:extLst>
        </c:ser>
        <c:ser>
          <c:idx val="1"/>
          <c:order val="1"/>
          <c:tx>
            <c:strRef>
              <c:f>ДОУ_3!$I$29</c:f>
              <c:strCache>
                <c:ptCount val="1"/>
                <c:pt idx="0">
                  <c:v>максимум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ДОУ_3!$G$30:$G$34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ДОУ_3!$I$30:$I$34</c:f>
              <c:numCache>
                <c:formatCode>#,##0.00</c:formatCode>
                <c:ptCount val="5"/>
                <c:pt idx="0">
                  <c:v>40</c:v>
                </c:pt>
                <c:pt idx="1">
                  <c:v>70</c:v>
                </c:pt>
                <c:pt idx="2">
                  <c:v>20</c:v>
                </c:pt>
                <c:pt idx="3">
                  <c:v>30</c:v>
                </c:pt>
                <c:pt idx="4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8E-483F-8BF2-F308FBF20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3926912"/>
        <c:axId val="250717888"/>
        <c:axId val="173814400"/>
      </c:bar3DChart>
      <c:catAx>
        <c:axId val="17392691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250717888"/>
        <c:crosses val="autoZero"/>
        <c:auto val="1"/>
        <c:lblAlgn val="ctr"/>
        <c:lblOffset val="100"/>
        <c:noMultiLvlLbl val="0"/>
      </c:catAx>
      <c:valAx>
        <c:axId val="25071788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73926912"/>
        <c:crosses val="autoZero"/>
        <c:crossBetween val="between"/>
      </c:valAx>
      <c:serAx>
        <c:axId val="173814400"/>
        <c:scaling>
          <c:orientation val="minMax"/>
        </c:scaling>
        <c:delete val="1"/>
        <c:axPos val="b"/>
        <c:majorTickMark val="out"/>
        <c:minorTickMark val="none"/>
        <c:tickLblPos val="none"/>
        <c:crossAx val="250717888"/>
        <c:crosses val="autoZero"/>
      </c:serAx>
    </c:plotArea>
    <c:legend>
      <c:legendPos val="r"/>
      <c:layout>
        <c:manualLayout>
          <c:xMode val="edge"/>
          <c:yMode val="edge"/>
          <c:x val="2.6838854945148389E-2"/>
          <c:y val="0.84186280768958333"/>
          <c:w val="0.29542624048430582"/>
          <c:h val="0.117017478078398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v>максимальное значение</c:v>
          </c:tx>
          <c:spPr>
            <a:ln>
              <a:solidFill>
                <a:srgbClr val="0070C0"/>
              </a:solidFill>
            </a:ln>
          </c:spPr>
          <c:cat>
            <c:strRef>
              <c:f>ДОУ_3!$K$30:$K$45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ДОУ_3!$N$30:$N$45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D-4EB7-B05F-5AA6CA6E019E}"/>
            </c:ext>
          </c:extLst>
        </c:ser>
        <c:ser>
          <c:idx val="2"/>
          <c:order val="1"/>
          <c:tx>
            <c:v>среднее по МО</c:v>
          </c:tx>
          <c:spPr>
            <a:ln>
              <a:solidFill>
                <a:srgbClr val="FF0000"/>
              </a:solidFill>
            </a:ln>
          </c:spPr>
          <c:cat>
            <c:strRef>
              <c:f>ДОУ_3!$K$30:$K$45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ДОУ_3!$M$30:$M$45</c:f>
              <c:numCache>
                <c:formatCode>0.00</c:formatCode>
                <c:ptCount val="16"/>
                <c:pt idx="0">
                  <c:v>9.0459999999999994</c:v>
                </c:pt>
                <c:pt idx="1">
                  <c:v>8.060666666666668</c:v>
                </c:pt>
                <c:pt idx="2">
                  <c:v>7.6726666666666672</c:v>
                </c:pt>
                <c:pt idx="3">
                  <c:v>4.8333333333333321</c:v>
                </c:pt>
                <c:pt idx="4">
                  <c:v>6.7453333333333338</c:v>
                </c:pt>
                <c:pt idx="5">
                  <c:v>8.3053333333333335</c:v>
                </c:pt>
                <c:pt idx="6">
                  <c:v>4.9426666666666668</c:v>
                </c:pt>
                <c:pt idx="7">
                  <c:v>6.4053333333333331</c:v>
                </c:pt>
                <c:pt idx="8">
                  <c:v>7.0166666666666666</c:v>
                </c:pt>
                <c:pt idx="9">
                  <c:v>7.3226666666666658</c:v>
                </c:pt>
                <c:pt idx="10">
                  <c:v>8.0386666666666677</c:v>
                </c:pt>
                <c:pt idx="11">
                  <c:v>9.5986666666666665</c:v>
                </c:pt>
                <c:pt idx="12">
                  <c:v>9.5933333333333319</c:v>
                </c:pt>
                <c:pt idx="13">
                  <c:v>9.059333333333333</c:v>
                </c:pt>
                <c:pt idx="14">
                  <c:v>9.1639999999999997</c:v>
                </c:pt>
                <c:pt idx="15">
                  <c:v>9.5613333333333319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CD-4EB7-B05F-5AA6CA6E019E}"/>
            </c:ext>
          </c:extLst>
        </c:ser>
        <c:ser>
          <c:idx val="0"/>
          <c:order val="2"/>
          <c:tx>
            <c:v>фактическое значение</c:v>
          </c:tx>
          <c:spPr>
            <a:ln>
              <a:solidFill>
                <a:srgbClr val="92D050"/>
              </a:solidFill>
            </a:ln>
          </c:spPr>
          <c:cat>
            <c:strRef>
              <c:f>ДОУ_3!$K$30:$K$45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ДОУ_3!$L$30:$L$45</c:f>
              <c:numCache>
                <c:formatCode>#,##0.00</c:formatCode>
                <c:ptCount val="16"/>
                <c:pt idx="0">
                  <c:v>9.0299999999999994</c:v>
                </c:pt>
                <c:pt idx="1">
                  <c:v>9.0399999999999991</c:v>
                </c:pt>
                <c:pt idx="2">
                  <c:v>7.1</c:v>
                </c:pt>
                <c:pt idx="3">
                  <c:v>7.02</c:v>
                </c:pt>
                <c:pt idx="4">
                  <c:v>7.69</c:v>
                </c:pt>
                <c:pt idx="5">
                  <c:v>7.95</c:v>
                </c:pt>
                <c:pt idx="6">
                  <c:v>4.97</c:v>
                </c:pt>
                <c:pt idx="7">
                  <c:v>5.87</c:v>
                </c:pt>
                <c:pt idx="8">
                  <c:v>6.99</c:v>
                </c:pt>
                <c:pt idx="9">
                  <c:v>6.69</c:v>
                </c:pt>
                <c:pt idx="10">
                  <c:v>8.11</c:v>
                </c:pt>
                <c:pt idx="11">
                  <c:v>8.7899999999999991</c:v>
                </c:pt>
                <c:pt idx="12">
                  <c:v>8.7899999999999991</c:v>
                </c:pt>
                <c:pt idx="13">
                  <c:v>8.7899999999999991</c:v>
                </c:pt>
                <c:pt idx="14">
                  <c:v>8.69</c:v>
                </c:pt>
                <c:pt idx="15">
                  <c:v>8.7899999999999991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CD-4EB7-B05F-5AA6CA6E0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446592"/>
        <c:axId val="250720192"/>
      </c:radarChart>
      <c:catAx>
        <c:axId val="20644659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50720192"/>
        <c:crosses val="autoZero"/>
        <c:auto val="1"/>
        <c:lblAlgn val="ctr"/>
        <c:lblOffset val="100"/>
        <c:noMultiLvlLbl val="0"/>
      </c:catAx>
      <c:valAx>
        <c:axId val="25072019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064465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10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0"/>
      <c:rotY val="2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1043356280646"/>
          <c:y val="8.6678282861701109E-2"/>
          <c:w val="0.76070387648529514"/>
          <c:h val="0.7638156995081549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ДОУ_4!$H$29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3"/>
              <c:layout>
                <c:manualLayout>
                  <c:x val="-1.3084988397927917E-2"/>
                  <c:y val="-3.5811354525712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00-484A-A08A-494FFC31CABE}"/>
                </c:ext>
              </c:extLst>
            </c:dLbl>
            <c:dLbl>
              <c:idx val="4"/>
              <c:layout>
                <c:manualLayout>
                  <c:x val="-2.9908544909549466E-2"/>
                  <c:y val="-1.7905677262856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00-484A-A08A-494FFC31CAB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ДОУ_4!$G$30:$G$34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ДОУ_4!$H$30:$H$34</c:f>
              <c:numCache>
                <c:formatCode>#,##0.00</c:formatCode>
                <c:ptCount val="5"/>
                <c:pt idx="0">
                  <c:v>26.93</c:v>
                </c:pt>
                <c:pt idx="1">
                  <c:v>44.8</c:v>
                </c:pt>
                <c:pt idx="2">
                  <c:v>18.170000000000002</c:v>
                </c:pt>
                <c:pt idx="3">
                  <c:v>21.299999999999997</c:v>
                </c:pt>
                <c:pt idx="4">
                  <c:v>111.19999999999999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00-484A-A08A-494FFC31CABE}"/>
            </c:ext>
          </c:extLst>
        </c:ser>
        <c:ser>
          <c:idx val="1"/>
          <c:order val="1"/>
          <c:tx>
            <c:strRef>
              <c:f>ДОУ_4!$I$29</c:f>
              <c:strCache>
                <c:ptCount val="1"/>
                <c:pt idx="0">
                  <c:v>максимум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ДОУ_4!$G$30:$G$34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ДОУ_4!$I$30:$I$34</c:f>
              <c:numCache>
                <c:formatCode>#,##0.00</c:formatCode>
                <c:ptCount val="5"/>
                <c:pt idx="0">
                  <c:v>40</c:v>
                </c:pt>
                <c:pt idx="1">
                  <c:v>70</c:v>
                </c:pt>
                <c:pt idx="2">
                  <c:v>20</c:v>
                </c:pt>
                <c:pt idx="3">
                  <c:v>30</c:v>
                </c:pt>
                <c:pt idx="4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00-484A-A08A-494FFC31C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6447616"/>
        <c:axId val="250723072"/>
        <c:axId val="173816960"/>
      </c:bar3DChart>
      <c:catAx>
        <c:axId val="2064476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250723072"/>
        <c:crosses val="autoZero"/>
        <c:auto val="1"/>
        <c:lblAlgn val="ctr"/>
        <c:lblOffset val="100"/>
        <c:noMultiLvlLbl val="0"/>
      </c:catAx>
      <c:valAx>
        <c:axId val="25072307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06447616"/>
        <c:crosses val="autoZero"/>
        <c:crossBetween val="between"/>
      </c:valAx>
      <c:serAx>
        <c:axId val="173816960"/>
        <c:scaling>
          <c:orientation val="minMax"/>
        </c:scaling>
        <c:delete val="1"/>
        <c:axPos val="b"/>
        <c:majorTickMark val="out"/>
        <c:minorTickMark val="none"/>
        <c:tickLblPos val="none"/>
        <c:crossAx val="250723072"/>
        <c:crosses val="autoZero"/>
      </c:serAx>
    </c:plotArea>
    <c:legend>
      <c:legendPos val="r"/>
      <c:layout>
        <c:manualLayout>
          <c:xMode val="edge"/>
          <c:yMode val="edge"/>
          <c:x val="2.6838854945148389E-2"/>
          <c:y val="0.84186280768958333"/>
          <c:w val="0.29542624048430582"/>
          <c:h val="0.117017478078398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v>максимальное значение</c:v>
          </c:tx>
          <c:spPr>
            <a:ln>
              <a:solidFill>
                <a:srgbClr val="0070C0"/>
              </a:solidFill>
            </a:ln>
          </c:spPr>
          <c:cat>
            <c:strRef>
              <c:f>ДОУ_4!$K$30:$K$45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ДОУ_4!$N$30:$N$45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6-4630-B341-97A31768F418}"/>
            </c:ext>
          </c:extLst>
        </c:ser>
        <c:ser>
          <c:idx val="2"/>
          <c:order val="1"/>
          <c:tx>
            <c:v>среднее по МО</c:v>
          </c:tx>
          <c:spPr>
            <a:ln>
              <a:solidFill>
                <a:srgbClr val="FF0000"/>
              </a:solidFill>
            </a:ln>
          </c:spPr>
          <c:cat>
            <c:strRef>
              <c:f>ДОУ_4!$K$30:$K$45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ДОУ_4!$M$30:$M$45</c:f>
              <c:numCache>
                <c:formatCode>0.00</c:formatCode>
                <c:ptCount val="16"/>
                <c:pt idx="0">
                  <c:v>9.0459999999999994</c:v>
                </c:pt>
                <c:pt idx="1">
                  <c:v>8.060666666666668</c:v>
                </c:pt>
                <c:pt idx="2">
                  <c:v>7.6726666666666672</c:v>
                </c:pt>
                <c:pt idx="3">
                  <c:v>4.8333333333333321</c:v>
                </c:pt>
                <c:pt idx="4">
                  <c:v>6.7453333333333338</c:v>
                </c:pt>
                <c:pt idx="5">
                  <c:v>8.3053333333333335</c:v>
                </c:pt>
                <c:pt idx="6">
                  <c:v>4.9426666666666668</c:v>
                </c:pt>
                <c:pt idx="7">
                  <c:v>6.4053333333333331</c:v>
                </c:pt>
                <c:pt idx="8">
                  <c:v>7.0166666666666666</c:v>
                </c:pt>
                <c:pt idx="9">
                  <c:v>7.3226666666666658</c:v>
                </c:pt>
                <c:pt idx="10">
                  <c:v>8.0386666666666677</c:v>
                </c:pt>
                <c:pt idx="11">
                  <c:v>9.5986666666666665</c:v>
                </c:pt>
                <c:pt idx="12">
                  <c:v>9.5933333333333319</c:v>
                </c:pt>
                <c:pt idx="13">
                  <c:v>9.059333333333333</c:v>
                </c:pt>
                <c:pt idx="14">
                  <c:v>9.1639999999999997</c:v>
                </c:pt>
                <c:pt idx="15">
                  <c:v>9.5613333333333319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76-4630-B341-97A31768F418}"/>
            </c:ext>
          </c:extLst>
        </c:ser>
        <c:ser>
          <c:idx val="0"/>
          <c:order val="2"/>
          <c:tx>
            <c:v>фактическое значение</c:v>
          </c:tx>
          <c:spPr>
            <a:ln>
              <a:solidFill>
                <a:srgbClr val="92D050"/>
              </a:solidFill>
            </a:ln>
          </c:spPr>
          <c:cat>
            <c:strRef>
              <c:f>ДОУ_4!$K$30:$K$45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ДОУ_4!$L$30:$L$45</c:f>
              <c:numCache>
                <c:formatCode>#,##0.00</c:formatCode>
                <c:ptCount val="16"/>
                <c:pt idx="0">
                  <c:v>8.9600000000000009</c:v>
                </c:pt>
                <c:pt idx="1">
                  <c:v>7.1</c:v>
                </c:pt>
                <c:pt idx="2">
                  <c:v>6.88</c:v>
                </c:pt>
                <c:pt idx="3">
                  <c:v>3.99</c:v>
                </c:pt>
                <c:pt idx="4">
                  <c:v>4.4000000000000004</c:v>
                </c:pt>
                <c:pt idx="5">
                  <c:v>7.56</c:v>
                </c:pt>
                <c:pt idx="6">
                  <c:v>4.0199999999999996</c:v>
                </c:pt>
                <c:pt idx="7">
                  <c:v>5.73</c:v>
                </c:pt>
                <c:pt idx="8">
                  <c:v>6.73</c:v>
                </c:pt>
                <c:pt idx="9">
                  <c:v>7.34</c:v>
                </c:pt>
                <c:pt idx="10">
                  <c:v>9.02</c:v>
                </c:pt>
                <c:pt idx="11">
                  <c:v>9.2899999999999991</c:v>
                </c:pt>
                <c:pt idx="12">
                  <c:v>8.8800000000000008</c:v>
                </c:pt>
                <c:pt idx="13">
                  <c:v>4.8</c:v>
                </c:pt>
                <c:pt idx="14">
                  <c:v>8.1300000000000008</c:v>
                </c:pt>
                <c:pt idx="15">
                  <c:v>8.3699999999999992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76-4630-B341-97A31768F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450176"/>
        <c:axId val="250160256"/>
      </c:radarChart>
      <c:catAx>
        <c:axId val="20645017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50160256"/>
        <c:crosses val="autoZero"/>
        <c:auto val="1"/>
        <c:lblAlgn val="ctr"/>
        <c:lblOffset val="100"/>
        <c:noMultiLvlLbl val="0"/>
      </c:catAx>
      <c:valAx>
        <c:axId val="25016025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064501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10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0"/>
      <c:rotY val="2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1043356280646"/>
          <c:y val="8.6678282861701109E-2"/>
          <c:w val="0.76070387648529514"/>
          <c:h val="0.7638156995081549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ДОУ_5!$H$29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3"/>
              <c:layout>
                <c:manualLayout>
                  <c:x val="-1.3084988397927917E-2"/>
                  <c:y val="-3.5811354525712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15-47A7-B645-F7F6A5D28337}"/>
                </c:ext>
              </c:extLst>
            </c:dLbl>
            <c:dLbl>
              <c:idx val="4"/>
              <c:layout>
                <c:manualLayout>
                  <c:x val="-2.9908544909549466E-2"/>
                  <c:y val="-1.7905677262856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15-47A7-B645-F7F6A5D2833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ДОУ_5!$G$30:$G$34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ДОУ_5!$H$30:$H$34</c:f>
              <c:numCache>
                <c:formatCode>#,##0.00</c:formatCode>
                <c:ptCount val="5"/>
                <c:pt idx="0">
                  <c:v>31.519999999999996</c:v>
                </c:pt>
                <c:pt idx="1">
                  <c:v>53.56</c:v>
                </c:pt>
                <c:pt idx="2">
                  <c:v>19.329999999999998</c:v>
                </c:pt>
                <c:pt idx="3">
                  <c:v>27.229999999999997</c:v>
                </c:pt>
                <c:pt idx="4">
                  <c:v>131.63999999999999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15-47A7-B645-F7F6A5D28337}"/>
            </c:ext>
          </c:extLst>
        </c:ser>
        <c:ser>
          <c:idx val="1"/>
          <c:order val="1"/>
          <c:tx>
            <c:strRef>
              <c:f>ДОУ_5!$I$29</c:f>
              <c:strCache>
                <c:ptCount val="1"/>
                <c:pt idx="0">
                  <c:v>максимум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ДОУ_5!$G$30:$G$34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ДОУ_5!$I$30:$I$34</c:f>
              <c:numCache>
                <c:formatCode>#,##0.00</c:formatCode>
                <c:ptCount val="5"/>
                <c:pt idx="0">
                  <c:v>40</c:v>
                </c:pt>
                <c:pt idx="1">
                  <c:v>70</c:v>
                </c:pt>
                <c:pt idx="2">
                  <c:v>20</c:v>
                </c:pt>
                <c:pt idx="3">
                  <c:v>30</c:v>
                </c:pt>
                <c:pt idx="4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15-47A7-B645-F7F6A5D28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6979584"/>
        <c:axId val="250163136"/>
        <c:axId val="207036416"/>
      </c:bar3DChart>
      <c:catAx>
        <c:axId val="20697958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250163136"/>
        <c:crosses val="autoZero"/>
        <c:auto val="1"/>
        <c:lblAlgn val="ctr"/>
        <c:lblOffset val="100"/>
        <c:noMultiLvlLbl val="0"/>
      </c:catAx>
      <c:valAx>
        <c:axId val="25016313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06979584"/>
        <c:crosses val="autoZero"/>
        <c:crossBetween val="between"/>
      </c:valAx>
      <c:serAx>
        <c:axId val="207036416"/>
        <c:scaling>
          <c:orientation val="minMax"/>
        </c:scaling>
        <c:delete val="1"/>
        <c:axPos val="b"/>
        <c:majorTickMark val="out"/>
        <c:minorTickMark val="none"/>
        <c:tickLblPos val="none"/>
        <c:crossAx val="250163136"/>
        <c:crosses val="autoZero"/>
      </c:serAx>
    </c:plotArea>
    <c:legend>
      <c:legendPos val="r"/>
      <c:layout>
        <c:manualLayout>
          <c:xMode val="edge"/>
          <c:yMode val="edge"/>
          <c:x val="2.6838854945148389E-2"/>
          <c:y val="0.84186280768958333"/>
          <c:w val="0.29542624048430582"/>
          <c:h val="0.117017478078398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6</xdr:row>
      <xdr:rowOff>17691</xdr:rowOff>
    </xdr:from>
    <xdr:to>
      <xdr:col>14</xdr:col>
      <xdr:colOff>295275</xdr:colOff>
      <xdr:row>14</xdr:row>
      <xdr:rowOff>24494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201083</xdr:colOff>
      <xdr:row>18</xdr:row>
      <xdr:rowOff>21167</xdr:rowOff>
    </xdr:from>
    <xdr:to>
      <xdr:col>14</xdr:col>
      <xdr:colOff>127000</xdr:colOff>
      <xdr:row>26</xdr:row>
      <xdr:rowOff>952500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149677</xdr:colOff>
      <xdr:row>35</xdr:row>
      <xdr:rowOff>108857</xdr:rowOff>
    </xdr:from>
    <xdr:to>
      <xdr:col>9</xdr:col>
      <xdr:colOff>326570</xdr:colOff>
      <xdr:row>43</xdr:row>
      <xdr:rowOff>95249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2534" y="12423321"/>
          <a:ext cx="3034393" cy="1836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6</xdr:row>
      <xdr:rowOff>17691</xdr:rowOff>
    </xdr:from>
    <xdr:to>
      <xdr:col>14</xdr:col>
      <xdr:colOff>295275</xdr:colOff>
      <xdr:row>14</xdr:row>
      <xdr:rowOff>24494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201083</xdr:colOff>
      <xdr:row>18</xdr:row>
      <xdr:rowOff>21167</xdr:rowOff>
    </xdr:from>
    <xdr:to>
      <xdr:col>14</xdr:col>
      <xdr:colOff>127000</xdr:colOff>
      <xdr:row>26</xdr:row>
      <xdr:rowOff>952500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149677</xdr:colOff>
      <xdr:row>35</xdr:row>
      <xdr:rowOff>108857</xdr:rowOff>
    </xdr:from>
    <xdr:to>
      <xdr:col>9</xdr:col>
      <xdr:colOff>326570</xdr:colOff>
      <xdr:row>43</xdr:row>
      <xdr:rowOff>95249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927" y="12377057"/>
          <a:ext cx="3043918" cy="1815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6</xdr:row>
      <xdr:rowOff>17691</xdr:rowOff>
    </xdr:from>
    <xdr:to>
      <xdr:col>14</xdr:col>
      <xdr:colOff>295275</xdr:colOff>
      <xdr:row>14</xdr:row>
      <xdr:rowOff>24494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201083</xdr:colOff>
      <xdr:row>18</xdr:row>
      <xdr:rowOff>21167</xdr:rowOff>
    </xdr:from>
    <xdr:to>
      <xdr:col>14</xdr:col>
      <xdr:colOff>127000</xdr:colOff>
      <xdr:row>26</xdr:row>
      <xdr:rowOff>952500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149677</xdr:colOff>
      <xdr:row>35</xdr:row>
      <xdr:rowOff>108857</xdr:rowOff>
    </xdr:from>
    <xdr:to>
      <xdr:col>9</xdr:col>
      <xdr:colOff>326570</xdr:colOff>
      <xdr:row>43</xdr:row>
      <xdr:rowOff>95249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927" y="12377057"/>
          <a:ext cx="3043918" cy="1815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6</xdr:row>
      <xdr:rowOff>17691</xdr:rowOff>
    </xdr:from>
    <xdr:to>
      <xdr:col>14</xdr:col>
      <xdr:colOff>295275</xdr:colOff>
      <xdr:row>14</xdr:row>
      <xdr:rowOff>24494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201083</xdr:colOff>
      <xdr:row>18</xdr:row>
      <xdr:rowOff>21167</xdr:rowOff>
    </xdr:from>
    <xdr:to>
      <xdr:col>14</xdr:col>
      <xdr:colOff>127000</xdr:colOff>
      <xdr:row>26</xdr:row>
      <xdr:rowOff>952500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149677</xdr:colOff>
      <xdr:row>35</xdr:row>
      <xdr:rowOff>108857</xdr:rowOff>
    </xdr:from>
    <xdr:to>
      <xdr:col>9</xdr:col>
      <xdr:colOff>326570</xdr:colOff>
      <xdr:row>43</xdr:row>
      <xdr:rowOff>95249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927" y="12377057"/>
          <a:ext cx="3043918" cy="1815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6</xdr:row>
      <xdr:rowOff>17691</xdr:rowOff>
    </xdr:from>
    <xdr:to>
      <xdr:col>14</xdr:col>
      <xdr:colOff>295275</xdr:colOff>
      <xdr:row>14</xdr:row>
      <xdr:rowOff>24494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201083</xdr:colOff>
      <xdr:row>18</xdr:row>
      <xdr:rowOff>21167</xdr:rowOff>
    </xdr:from>
    <xdr:to>
      <xdr:col>14</xdr:col>
      <xdr:colOff>127000</xdr:colOff>
      <xdr:row>26</xdr:row>
      <xdr:rowOff>952500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149677</xdr:colOff>
      <xdr:row>35</xdr:row>
      <xdr:rowOff>108857</xdr:rowOff>
    </xdr:from>
    <xdr:to>
      <xdr:col>9</xdr:col>
      <xdr:colOff>326570</xdr:colOff>
      <xdr:row>43</xdr:row>
      <xdr:rowOff>95249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927" y="12377057"/>
          <a:ext cx="3043918" cy="1815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6</xdr:row>
      <xdr:rowOff>17691</xdr:rowOff>
    </xdr:from>
    <xdr:to>
      <xdr:col>14</xdr:col>
      <xdr:colOff>295275</xdr:colOff>
      <xdr:row>14</xdr:row>
      <xdr:rowOff>24494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201083</xdr:colOff>
      <xdr:row>18</xdr:row>
      <xdr:rowOff>21167</xdr:rowOff>
    </xdr:from>
    <xdr:to>
      <xdr:col>14</xdr:col>
      <xdr:colOff>127000</xdr:colOff>
      <xdr:row>26</xdr:row>
      <xdr:rowOff>952500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149677</xdr:colOff>
      <xdr:row>35</xdr:row>
      <xdr:rowOff>108857</xdr:rowOff>
    </xdr:from>
    <xdr:to>
      <xdr:col>9</xdr:col>
      <xdr:colOff>326570</xdr:colOff>
      <xdr:row>43</xdr:row>
      <xdr:rowOff>95249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927" y="12377057"/>
          <a:ext cx="3043918" cy="1815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6</xdr:row>
      <xdr:rowOff>17691</xdr:rowOff>
    </xdr:from>
    <xdr:to>
      <xdr:col>14</xdr:col>
      <xdr:colOff>295275</xdr:colOff>
      <xdr:row>14</xdr:row>
      <xdr:rowOff>24494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201083</xdr:colOff>
      <xdr:row>18</xdr:row>
      <xdr:rowOff>21167</xdr:rowOff>
    </xdr:from>
    <xdr:to>
      <xdr:col>14</xdr:col>
      <xdr:colOff>127000</xdr:colOff>
      <xdr:row>26</xdr:row>
      <xdr:rowOff>952500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149677</xdr:colOff>
      <xdr:row>35</xdr:row>
      <xdr:rowOff>108857</xdr:rowOff>
    </xdr:from>
    <xdr:to>
      <xdr:col>9</xdr:col>
      <xdr:colOff>326570</xdr:colOff>
      <xdr:row>43</xdr:row>
      <xdr:rowOff>95249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927" y="12377057"/>
          <a:ext cx="3043918" cy="1815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154782</xdr:colOff>
      <xdr:row>0</xdr:row>
      <xdr:rowOff>47623</xdr:rowOff>
    </xdr:from>
    <xdr:to>
      <xdr:col>34</xdr:col>
      <xdr:colOff>59531</xdr:colOff>
      <xdr:row>49</xdr:row>
      <xdr:rowOff>95249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6</xdr:row>
      <xdr:rowOff>17691</xdr:rowOff>
    </xdr:from>
    <xdr:to>
      <xdr:col>14</xdr:col>
      <xdr:colOff>295275</xdr:colOff>
      <xdr:row>14</xdr:row>
      <xdr:rowOff>24494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201083</xdr:colOff>
      <xdr:row>18</xdr:row>
      <xdr:rowOff>21167</xdr:rowOff>
    </xdr:from>
    <xdr:to>
      <xdr:col>14</xdr:col>
      <xdr:colOff>127000</xdr:colOff>
      <xdr:row>26</xdr:row>
      <xdr:rowOff>952500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149677</xdr:colOff>
      <xdr:row>35</xdr:row>
      <xdr:rowOff>108857</xdr:rowOff>
    </xdr:from>
    <xdr:to>
      <xdr:col>9</xdr:col>
      <xdr:colOff>326570</xdr:colOff>
      <xdr:row>43</xdr:row>
      <xdr:rowOff>95249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927" y="12377057"/>
          <a:ext cx="3043918" cy="1815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6</xdr:row>
      <xdr:rowOff>17691</xdr:rowOff>
    </xdr:from>
    <xdr:to>
      <xdr:col>14</xdr:col>
      <xdr:colOff>295275</xdr:colOff>
      <xdr:row>14</xdr:row>
      <xdr:rowOff>24494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201083</xdr:colOff>
      <xdr:row>18</xdr:row>
      <xdr:rowOff>21167</xdr:rowOff>
    </xdr:from>
    <xdr:to>
      <xdr:col>14</xdr:col>
      <xdr:colOff>127000</xdr:colOff>
      <xdr:row>26</xdr:row>
      <xdr:rowOff>952500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149677</xdr:colOff>
      <xdr:row>35</xdr:row>
      <xdr:rowOff>108857</xdr:rowOff>
    </xdr:from>
    <xdr:to>
      <xdr:col>9</xdr:col>
      <xdr:colOff>326570</xdr:colOff>
      <xdr:row>43</xdr:row>
      <xdr:rowOff>95249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927" y="12377057"/>
          <a:ext cx="3043918" cy="1815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6</xdr:row>
      <xdr:rowOff>17691</xdr:rowOff>
    </xdr:from>
    <xdr:to>
      <xdr:col>14</xdr:col>
      <xdr:colOff>295275</xdr:colOff>
      <xdr:row>14</xdr:row>
      <xdr:rowOff>24494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201083</xdr:colOff>
      <xdr:row>18</xdr:row>
      <xdr:rowOff>21167</xdr:rowOff>
    </xdr:from>
    <xdr:to>
      <xdr:col>14</xdr:col>
      <xdr:colOff>127000</xdr:colOff>
      <xdr:row>26</xdr:row>
      <xdr:rowOff>952500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149677</xdr:colOff>
      <xdr:row>35</xdr:row>
      <xdr:rowOff>108857</xdr:rowOff>
    </xdr:from>
    <xdr:to>
      <xdr:col>9</xdr:col>
      <xdr:colOff>326570</xdr:colOff>
      <xdr:row>43</xdr:row>
      <xdr:rowOff>95249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927" y="12377057"/>
          <a:ext cx="3043918" cy="1815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6</xdr:row>
      <xdr:rowOff>17691</xdr:rowOff>
    </xdr:from>
    <xdr:to>
      <xdr:col>14</xdr:col>
      <xdr:colOff>295275</xdr:colOff>
      <xdr:row>14</xdr:row>
      <xdr:rowOff>24494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201083</xdr:colOff>
      <xdr:row>18</xdr:row>
      <xdr:rowOff>21167</xdr:rowOff>
    </xdr:from>
    <xdr:to>
      <xdr:col>14</xdr:col>
      <xdr:colOff>127000</xdr:colOff>
      <xdr:row>26</xdr:row>
      <xdr:rowOff>952500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149677</xdr:colOff>
      <xdr:row>35</xdr:row>
      <xdr:rowOff>108857</xdr:rowOff>
    </xdr:from>
    <xdr:to>
      <xdr:col>9</xdr:col>
      <xdr:colOff>326570</xdr:colOff>
      <xdr:row>43</xdr:row>
      <xdr:rowOff>95249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927" y="12377057"/>
          <a:ext cx="3043918" cy="1815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6</xdr:row>
      <xdr:rowOff>17691</xdr:rowOff>
    </xdr:from>
    <xdr:to>
      <xdr:col>14</xdr:col>
      <xdr:colOff>295275</xdr:colOff>
      <xdr:row>14</xdr:row>
      <xdr:rowOff>24494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201083</xdr:colOff>
      <xdr:row>18</xdr:row>
      <xdr:rowOff>21167</xdr:rowOff>
    </xdr:from>
    <xdr:to>
      <xdr:col>14</xdr:col>
      <xdr:colOff>127000</xdr:colOff>
      <xdr:row>26</xdr:row>
      <xdr:rowOff>952500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149677</xdr:colOff>
      <xdr:row>35</xdr:row>
      <xdr:rowOff>108857</xdr:rowOff>
    </xdr:from>
    <xdr:to>
      <xdr:col>9</xdr:col>
      <xdr:colOff>326570</xdr:colOff>
      <xdr:row>43</xdr:row>
      <xdr:rowOff>95249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927" y="12377057"/>
          <a:ext cx="3043918" cy="1815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6</xdr:row>
      <xdr:rowOff>17691</xdr:rowOff>
    </xdr:from>
    <xdr:to>
      <xdr:col>14</xdr:col>
      <xdr:colOff>295275</xdr:colOff>
      <xdr:row>14</xdr:row>
      <xdr:rowOff>24494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201083</xdr:colOff>
      <xdr:row>18</xdr:row>
      <xdr:rowOff>21167</xdr:rowOff>
    </xdr:from>
    <xdr:to>
      <xdr:col>14</xdr:col>
      <xdr:colOff>127000</xdr:colOff>
      <xdr:row>26</xdr:row>
      <xdr:rowOff>952500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149677</xdr:colOff>
      <xdr:row>35</xdr:row>
      <xdr:rowOff>108857</xdr:rowOff>
    </xdr:from>
    <xdr:to>
      <xdr:col>9</xdr:col>
      <xdr:colOff>326570</xdr:colOff>
      <xdr:row>43</xdr:row>
      <xdr:rowOff>95249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927" y="12377057"/>
          <a:ext cx="3043918" cy="1815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6</xdr:row>
      <xdr:rowOff>17691</xdr:rowOff>
    </xdr:from>
    <xdr:to>
      <xdr:col>14</xdr:col>
      <xdr:colOff>295275</xdr:colOff>
      <xdr:row>14</xdr:row>
      <xdr:rowOff>24494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201083</xdr:colOff>
      <xdr:row>18</xdr:row>
      <xdr:rowOff>21167</xdr:rowOff>
    </xdr:from>
    <xdr:to>
      <xdr:col>14</xdr:col>
      <xdr:colOff>127000</xdr:colOff>
      <xdr:row>26</xdr:row>
      <xdr:rowOff>952500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149677</xdr:colOff>
      <xdr:row>35</xdr:row>
      <xdr:rowOff>108857</xdr:rowOff>
    </xdr:from>
    <xdr:to>
      <xdr:col>9</xdr:col>
      <xdr:colOff>326570</xdr:colOff>
      <xdr:row>43</xdr:row>
      <xdr:rowOff>95249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927" y="12377057"/>
          <a:ext cx="3043918" cy="1815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6</xdr:row>
      <xdr:rowOff>17691</xdr:rowOff>
    </xdr:from>
    <xdr:to>
      <xdr:col>14</xdr:col>
      <xdr:colOff>295275</xdr:colOff>
      <xdr:row>14</xdr:row>
      <xdr:rowOff>24494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201083</xdr:colOff>
      <xdr:row>18</xdr:row>
      <xdr:rowOff>21167</xdr:rowOff>
    </xdr:from>
    <xdr:to>
      <xdr:col>14</xdr:col>
      <xdr:colOff>127000</xdr:colOff>
      <xdr:row>26</xdr:row>
      <xdr:rowOff>952500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149677</xdr:colOff>
      <xdr:row>35</xdr:row>
      <xdr:rowOff>108857</xdr:rowOff>
    </xdr:from>
    <xdr:to>
      <xdr:col>9</xdr:col>
      <xdr:colOff>326570</xdr:colOff>
      <xdr:row>43</xdr:row>
      <xdr:rowOff>95249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927" y="12377057"/>
          <a:ext cx="3043918" cy="1815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99;_&#1053;&#1054;&#1050;&#1054;_&#1044;&#1054;&#1059;_&#1052;&#1077;&#1075;&#1080;&#1086;&#1085;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баллов"/>
      <sheetName val="Свод форм"/>
      <sheetName val="Форма_3 (Стат)"/>
      <sheetName val="85-К"/>
      <sheetName val="Отчет"/>
      <sheetName val="публ.доклад"/>
      <sheetName val="Форма_2 (Сайт)"/>
      <sheetName val="Сайт"/>
      <sheetName val="bus.gov.ru"/>
      <sheetName val="Форма_1(Анк)"/>
      <sheetName val="Анк_Р"/>
      <sheetName val="Анк_П"/>
      <sheetName val="Реестр_И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вопрос 2. Как бы Вы оценили достаточность и актуальность информации об организации, размещенной на сайте</v>
          </cell>
          <cell r="D5">
            <v>34</v>
          </cell>
          <cell r="E5">
            <v>30</v>
          </cell>
          <cell r="F5">
            <v>65</v>
          </cell>
          <cell r="G5">
            <v>48</v>
          </cell>
          <cell r="H5">
            <v>76</v>
          </cell>
          <cell r="I5">
            <v>183</v>
          </cell>
          <cell r="J5">
            <v>155</v>
          </cell>
          <cell r="K5">
            <v>139</v>
          </cell>
          <cell r="L5">
            <v>83</v>
          </cell>
          <cell r="M5">
            <v>167</v>
          </cell>
          <cell r="N5">
            <v>51</v>
          </cell>
          <cell r="O5">
            <v>110</v>
          </cell>
          <cell r="P5">
            <v>16</v>
          </cell>
          <cell r="Q5">
            <v>109</v>
          </cell>
          <cell r="R5">
            <v>74</v>
          </cell>
        </row>
        <row r="7">
          <cell r="D7">
            <v>160</v>
          </cell>
          <cell r="E7">
            <v>117</v>
          </cell>
          <cell r="F7">
            <v>255</v>
          </cell>
          <cell r="G7">
            <v>175</v>
          </cell>
          <cell r="H7">
            <v>318</v>
          </cell>
          <cell r="I7">
            <v>844</v>
          </cell>
          <cell r="J7">
            <v>670</v>
          </cell>
          <cell r="K7">
            <v>618</v>
          </cell>
          <cell r="L7">
            <v>382</v>
          </cell>
          <cell r="M7">
            <v>731</v>
          </cell>
          <cell r="N7">
            <v>209</v>
          </cell>
          <cell r="O7">
            <v>487</v>
          </cell>
          <cell r="P7">
            <v>61</v>
          </cell>
          <cell r="Q7">
            <v>465</v>
          </cell>
          <cell r="R7">
            <v>336</v>
          </cell>
        </row>
        <row r="8">
          <cell r="B8" t="str">
            <v>вопрос 3. Как бы Вы оценили удобство навигации и дизайн сайта организации</v>
          </cell>
          <cell r="D8">
            <v>34</v>
          </cell>
          <cell r="E8">
            <v>30</v>
          </cell>
          <cell r="F8">
            <v>65</v>
          </cell>
          <cell r="G8">
            <v>48</v>
          </cell>
          <cell r="H8">
            <v>76</v>
          </cell>
          <cell r="I8">
            <v>183</v>
          </cell>
          <cell r="J8">
            <v>155</v>
          </cell>
          <cell r="K8">
            <v>139</v>
          </cell>
          <cell r="L8">
            <v>83</v>
          </cell>
          <cell r="M8">
            <v>167</v>
          </cell>
          <cell r="N8">
            <v>51</v>
          </cell>
          <cell r="O8">
            <v>110</v>
          </cell>
          <cell r="P8">
            <v>16</v>
          </cell>
          <cell r="Q8">
            <v>109</v>
          </cell>
          <cell r="R8">
            <v>74</v>
          </cell>
        </row>
        <row r="10">
          <cell r="D10">
            <v>161</v>
          </cell>
          <cell r="E10">
            <v>116</v>
          </cell>
          <cell r="F10">
            <v>263</v>
          </cell>
          <cell r="G10">
            <v>175</v>
          </cell>
          <cell r="H10">
            <v>322</v>
          </cell>
          <cell r="I10">
            <v>839</v>
          </cell>
          <cell r="J10">
            <v>689</v>
          </cell>
          <cell r="K10">
            <v>620</v>
          </cell>
          <cell r="L10">
            <v>379</v>
          </cell>
          <cell r="M10">
            <v>738</v>
          </cell>
          <cell r="N10">
            <v>205</v>
          </cell>
          <cell r="O10">
            <v>489</v>
          </cell>
          <cell r="P10">
            <v>59</v>
          </cell>
          <cell r="Q10">
            <v>462</v>
          </cell>
          <cell r="R10">
            <v>311</v>
          </cell>
        </row>
        <row r="11">
          <cell r="B11" t="str">
            <v>вопрос 4. Как бы Вы оценили достаточность информации о педагогических работниках, размещенной на сайте организации</v>
          </cell>
          <cell r="D11">
            <v>34</v>
          </cell>
          <cell r="E11">
            <v>30</v>
          </cell>
          <cell r="F11">
            <v>65</v>
          </cell>
          <cell r="G11">
            <v>48</v>
          </cell>
          <cell r="H11">
            <v>76</v>
          </cell>
          <cell r="I11">
            <v>183</v>
          </cell>
          <cell r="J11">
            <v>155</v>
          </cell>
          <cell r="K11">
            <v>139</v>
          </cell>
          <cell r="L11">
            <v>83</v>
          </cell>
          <cell r="M11">
            <v>167</v>
          </cell>
          <cell r="N11">
            <v>51</v>
          </cell>
          <cell r="O11">
            <v>110</v>
          </cell>
          <cell r="P11">
            <v>16</v>
          </cell>
          <cell r="Q11">
            <v>109</v>
          </cell>
          <cell r="R11">
            <v>74</v>
          </cell>
        </row>
        <row r="13">
          <cell r="D13">
            <v>164</v>
          </cell>
          <cell r="E13">
            <v>114</v>
          </cell>
          <cell r="F13">
            <v>259</v>
          </cell>
          <cell r="G13">
            <v>165</v>
          </cell>
          <cell r="H13">
            <v>302</v>
          </cell>
          <cell r="I13">
            <v>839</v>
          </cell>
          <cell r="J13">
            <v>683</v>
          </cell>
          <cell r="K13">
            <v>620</v>
          </cell>
          <cell r="L13">
            <v>388</v>
          </cell>
          <cell r="M13">
            <v>735</v>
          </cell>
          <cell r="N13">
            <v>212</v>
          </cell>
          <cell r="O13">
            <v>485</v>
          </cell>
          <cell r="P13">
            <v>55</v>
          </cell>
          <cell r="Q13">
            <v>459</v>
          </cell>
          <cell r="R13">
            <v>340</v>
          </cell>
        </row>
        <row r="14">
          <cell r="B14" t="str">
            <v>вопрос 5. Как бы Вы оценили наличие у организации на сайте различных форм доведения информации до родителей и обучающихся</v>
          </cell>
          <cell r="D14">
            <v>34</v>
          </cell>
          <cell r="E14">
            <v>30</v>
          </cell>
          <cell r="F14">
            <v>65</v>
          </cell>
          <cell r="G14">
            <v>48</v>
          </cell>
          <cell r="H14">
            <v>76</v>
          </cell>
          <cell r="I14">
            <v>183</v>
          </cell>
          <cell r="J14">
            <v>155</v>
          </cell>
          <cell r="K14">
            <v>139</v>
          </cell>
          <cell r="L14">
            <v>83</v>
          </cell>
          <cell r="M14">
            <v>167</v>
          </cell>
          <cell r="N14">
            <v>51</v>
          </cell>
          <cell r="O14">
            <v>110</v>
          </cell>
          <cell r="P14">
            <v>16</v>
          </cell>
          <cell r="Q14">
            <v>109</v>
          </cell>
          <cell r="R14">
            <v>74</v>
          </cell>
        </row>
        <row r="16">
          <cell r="D16">
            <v>167</v>
          </cell>
          <cell r="E16">
            <v>124</v>
          </cell>
          <cell r="F16">
            <v>270</v>
          </cell>
          <cell r="G16">
            <v>190</v>
          </cell>
          <cell r="H16">
            <v>332</v>
          </cell>
          <cell r="I16">
            <v>841</v>
          </cell>
          <cell r="J16">
            <v>697</v>
          </cell>
          <cell r="K16">
            <v>637</v>
          </cell>
          <cell r="L16">
            <v>390</v>
          </cell>
          <cell r="M16">
            <v>745</v>
          </cell>
          <cell r="N16">
            <v>208</v>
          </cell>
          <cell r="O16">
            <v>491</v>
          </cell>
          <cell r="P16">
            <v>71</v>
          </cell>
          <cell r="Q16">
            <v>464</v>
          </cell>
          <cell r="R16">
            <v>355</v>
          </cell>
        </row>
        <row r="17">
          <cell r="B17" t="str">
            <v>вопрос 6. Как бы Вы оценили наличие для Вас на сайте возможности внесения предложений, направленных на улучшение работы организации</v>
          </cell>
          <cell r="D17">
            <v>34</v>
          </cell>
          <cell r="E17">
            <v>30</v>
          </cell>
          <cell r="F17">
            <v>65</v>
          </cell>
          <cell r="G17">
            <v>48</v>
          </cell>
          <cell r="H17">
            <v>76</v>
          </cell>
          <cell r="I17">
            <v>183</v>
          </cell>
          <cell r="J17">
            <v>155</v>
          </cell>
          <cell r="K17">
            <v>139</v>
          </cell>
          <cell r="L17">
            <v>83</v>
          </cell>
          <cell r="M17">
            <v>167</v>
          </cell>
          <cell r="N17">
            <v>51</v>
          </cell>
          <cell r="O17">
            <v>110</v>
          </cell>
          <cell r="P17">
            <v>16</v>
          </cell>
          <cell r="Q17">
            <v>109</v>
          </cell>
          <cell r="R17">
            <v>74</v>
          </cell>
        </row>
        <row r="19">
          <cell r="D19">
            <v>162</v>
          </cell>
          <cell r="E19">
            <v>118</v>
          </cell>
          <cell r="F19">
            <v>269</v>
          </cell>
          <cell r="G19">
            <v>171</v>
          </cell>
          <cell r="H19">
            <v>319</v>
          </cell>
          <cell r="I19">
            <v>783</v>
          </cell>
          <cell r="J19">
            <v>669</v>
          </cell>
          <cell r="K19">
            <v>599</v>
          </cell>
          <cell r="L19">
            <v>373</v>
          </cell>
          <cell r="M19">
            <v>734</v>
          </cell>
          <cell r="N19">
            <v>192</v>
          </cell>
          <cell r="O19">
            <v>490</v>
          </cell>
          <cell r="P19">
            <v>54</v>
          </cell>
          <cell r="Q19">
            <v>459</v>
          </cell>
          <cell r="R19">
            <v>353</v>
          </cell>
        </row>
        <row r="20">
          <cell r="B20" t="str">
            <v>вопрос 7. Как бы Вы оценили доступность для Вас на сайте сведений о ходе рассмотрения обращений граждан (жалоб, предложений, вопросов) в администрацию организации</v>
          </cell>
          <cell r="D20">
            <v>34</v>
          </cell>
          <cell r="E20">
            <v>30</v>
          </cell>
          <cell r="F20">
            <v>65</v>
          </cell>
          <cell r="G20">
            <v>48</v>
          </cell>
          <cell r="H20">
            <v>76</v>
          </cell>
          <cell r="I20">
            <v>183</v>
          </cell>
          <cell r="J20">
            <v>155</v>
          </cell>
          <cell r="K20">
            <v>139</v>
          </cell>
          <cell r="L20">
            <v>83</v>
          </cell>
          <cell r="M20">
            <v>167</v>
          </cell>
          <cell r="N20">
            <v>51</v>
          </cell>
          <cell r="O20">
            <v>110</v>
          </cell>
          <cell r="P20">
            <v>16</v>
          </cell>
          <cell r="Q20">
            <v>109</v>
          </cell>
          <cell r="R20">
            <v>74</v>
          </cell>
        </row>
        <row r="22">
          <cell r="D22">
            <v>162</v>
          </cell>
          <cell r="E22">
            <v>114</v>
          </cell>
          <cell r="F22">
            <v>258</v>
          </cell>
          <cell r="G22">
            <v>161</v>
          </cell>
          <cell r="H22">
            <v>306</v>
          </cell>
          <cell r="I22">
            <v>784</v>
          </cell>
          <cell r="J22">
            <v>664</v>
          </cell>
          <cell r="K22">
            <v>595</v>
          </cell>
          <cell r="L22">
            <v>378</v>
          </cell>
          <cell r="M22">
            <v>733</v>
          </cell>
          <cell r="N22">
            <v>216</v>
          </cell>
          <cell r="O22">
            <v>489</v>
          </cell>
          <cell r="P22">
            <v>62</v>
          </cell>
          <cell r="Q22">
            <v>463</v>
          </cell>
          <cell r="R22">
            <v>276</v>
          </cell>
        </row>
        <row r="23">
          <cell r="B23" t="str">
            <v>вопрос 8. Как бы Вы оценили доступность взаимодействия с работниками организации (по телефону, эл. почте, через сайт, лично)</v>
          </cell>
          <cell r="D23">
            <v>35</v>
          </cell>
          <cell r="E23">
            <v>47</v>
          </cell>
          <cell r="F23">
            <v>66</v>
          </cell>
          <cell r="G23">
            <v>98</v>
          </cell>
          <cell r="H23">
            <v>118</v>
          </cell>
          <cell r="I23">
            <v>218</v>
          </cell>
          <cell r="J23">
            <v>204</v>
          </cell>
          <cell r="K23">
            <v>164</v>
          </cell>
          <cell r="L23">
            <v>84</v>
          </cell>
          <cell r="M23">
            <v>178</v>
          </cell>
          <cell r="N23">
            <v>65</v>
          </cell>
          <cell r="O23">
            <v>112</v>
          </cell>
          <cell r="P23">
            <v>38</v>
          </cell>
          <cell r="Q23">
            <v>144</v>
          </cell>
          <cell r="R23">
            <v>81</v>
          </cell>
        </row>
        <row r="25">
          <cell r="D25">
            <v>168</v>
          </cell>
          <cell r="E25">
            <v>193</v>
          </cell>
          <cell r="F25">
            <v>260</v>
          </cell>
          <cell r="G25">
            <v>318</v>
          </cell>
          <cell r="H25">
            <v>455</v>
          </cell>
          <cell r="I25">
            <v>912</v>
          </cell>
          <cell r="J25">
            <v>871</v>
          </cell>
          <cell r="K25">
            <v>744</v>
          </cell>
          <cell r="L25">
            <v>400</v>
          </cell>
          <cell r="M25">
            <v>758</v>
          </cell>
          <cell r="N25">
            <v>289</v>
          </cell>
          <cell r="O25">
            <v>508</v>
          </cell>
          <cell r="P25">
            <v>157</v>
          </cell>
          <cell r="Q25">
            <v>637</v>
          </cell>
          <cell r="R25">
            <v>379</v>
          </cell>
        </row>
        <row r="26">
          <cell r="B26" t="str">
            <v>вопрос 9. Как бы Вы оценили бытовые условия и санитарное состояние организации (территории, помещений, мебели, инвентаря)</v>
          </cell>
          <cell r="D26">
            <v>35</v>
          </cell>
          <cell r="E26">
            <v>47</v>
          </cell>
          <cell r="F26">
            <v>66</v>
          </cell>
          <cell r="G26">
            <v>98</v>
          </cell>
          <cell r="H26">
            <v>118</v>
          </cell>
          <cell r="I26">
            <v>218</v>
          </cell>
          <cell r="J26">
            <v>204</v>
          </cell>
          <cell r="K26">
            <v>164</v>
          </cell>
          <cell r="L26">
            <v>84</v>
          </cell>
          <cell r="M26">
            <v>178</v>
          </cell>
          <cell r="N26">
            <v>65</v>
          </cell>
          <cell r="O26">
            <v>112</v>
          </cell>
          <cell r="P26">
            <v>38</v>
          </cell>
          <cell r="Q26">
            <v>144</v>
          </cell>
          <cell r="R26">
            <v>81</v>
          </cell>
        </row>
        <row r="28">
          <cell r="D28">
            <v>169</v>
          </cell>
          <cell r="E28">
            <v>180</v>
          </cell>
          <cell r="F28">
            <v>221</v>
          </cell>
          <cell r="G28">
            <v>298</v>
          </cell>
          <cell r="H28">
            <v>421</v>
          </cell>
          <cell r="I28">
            <v>935</v>
          </cell>
          <cell r="J28">
            <v>775</v>
          </cell>
          <cell r="K28">
            <v>719</v>
          </cell>
          <cell r="L28">
            <v>384</v>
          </cell>
          <cell r="M28">
            <v>714</v>
          </cell>
          <cell r="N28">
            <v>260</v>
          </cell>
          <cell r="O28">
            <v>509</v>
          </cell>
          <cell r="P28">
            <v>124</v>
          </cell>
          <cell r="Q28">
            <v>637</v>
          </cell>
          <cell r="R28">
            <v>317</v>
          </cell>
        </row>
        <row r="29">
          <cell r="B29" t="str">
            <v>вопрос 10. Как бы Вы оценили оснащенность организации компьютерами, техническими средствами, учебным оборудованием, программным обеспечением</v>
          </cell>
          <cell r="D29">
            <v>35</v>
          </cell>
          <cell r="E29">
            <v>47</v>
          </cell>
          <cell r="F29">
            <v>66</v>
          </cell>
          <cell r="G29">
            <v>98</v>
          </cell>
          <cell r="H29">
            <v>118</v>
          </cell>
          <cell r="I29">
            <v>218</v>
          </cell>
          <cell r="J29">
            <v>204</v>
          </cell>
          <cell r="K29">
            <v>164</v>
          </cell>
          <cell r="L29">
            <v>84</v>
          </cell>
          <cell r="M29">
            <v>178</v>
          </cell>
          <cell r="N29">
            <v>65</v>
          </cell>
          <cell r="O29">
            <v>112</v>
          </cell>
          <cell r="P29">
            <v>38</v>
          </cell>
          <cell r="Q29">
            <v>144</v>
          </cell>
          <cell r="R29">
            <v>81</v>
          </cell>
        </row>
        <row r="30">
          <cell r="D30">
            <v>34</v>
          </cell>
          <cell r="E30">
            <v>39</v>
          </cell>
          <cell r="F30">
            <v>58</v>
          </cell>
          <cell r="G30">
            <v>47</v>
          </cell>
          <cell r="H30">
            <v>99</v>
          </cell>
          <cell r="I30">
            <v>218</v>
          </cell>
          <cell r="J30">
            <v>182</v>
          </cell>
          <cell r="K30">
            <v>155</v>
          </cell>
          <cell r="L30">
            <v>83</v>
          </cell>
          <cell r="M30">
            <v>169</v>
          </cell>
          <cell r="N30">
            <v>65</v>
          </cell>
          <cell r="O30">
            <v>109</v>
          </cell>
          <cell r="P30">
            <v>33</v>
          </cell>
          <cell r="Q30">
            <v>144</v>
          </cell>
          <cell r="R30">
            <v>79</v>
          </cell>
        </row>
        <row r="32">
          <cell r="B32" t="str">
            <v>вопрос 11. Как бы Вы оценили меры, принятые в организации для защиты от проникновения посторонних лиц</v>
          </cell>
          <cell r="D32">
            <v>35</v>
          </cell>
          <cell r="E32">
            <v>47</v>
          </cell>
          <cell r="F32">
            <v>66</v>
          </cell>
          <cell r="G32">
            <v>98</v>
          </cell>
          <cell r="H32">
            <v>118</v>
          </cell>
          <cell r="I32">
            <v>218</v>
          </cell>
          <cell r="J32">
            <v>204</v>
          </cell>
          <cell r="K32">
            <v>164</v>
          </cell>
          <cell r="L32">
            <v>84</v>
          </cell>
          <cell r="M32">
            <v>178</v>
          </cell>
          <cell r="N32">
            <v>65</v>
          </cell>
          <cell r="O32">
            <v>112</v>
          </cell>
          <cell r="P32">
            <v>38</v>
          </cell>
          <cell r="Q32">
            <v>144</v>
          </cell>
          <cell r="R32">
            <v>81</v>
          </cell>
        </row>
        <row r="34">
          <cell r="D34">
            <v>170</v>
          </cell>
          <cell r="E34">
            <v>179</v>
          </cell>
          <cell r="F34">
            <v>252</v>
          </cell>
          <cell r="G34">
            <v>292</v>
          </cell>
          <cell r="H34">
            <v>469</v>
          </cell>
          <cell r="I34">
            <v>935</v>
          </cell>
          <cell r="J34">
            <v>846</v>
          </cell>
          <cell r="K34">
            <v>738</v>
          </cell>
          <cell r="L34">
            <v>409</v>
          </cell>
          <cell r="M34">
            <v>777</v>
          </cell>
          <cell r="N34">
            <v>267</v>
          </cell>
          <cell r="O34">
            <v>515</v>
          </cell>
          <cell r="P34">
            <v>127</v>
          </cell>
          <cell r="Q34">
            <v>650</v>
          </cell>
          <cell r="R34">
            <v>386</v>
          </cell>
        </row>
        <row r="35">
          <cell r="B35" t="str">
            <v>вопрос 12. Как бы Вы оценили работу по оздоровлению Вашего ребенка в организации</v>
          </cell>
          <cell r="D35">
            <v>35</v>
          </cell>
          <cell r="E35">
            <v>47</v>
          </cell>
          <cell r="F35">
            <v>66</v>
          </cell>
          <cell r="G35">
            <v>98</v>
          </cell>
          <cell r="H35">
            <v>118</v>
          </cell>
          <cell r="I35">
            <v>218</v>
          </cell>
          <cell r="J35">
            <v>204</v>
          </cell>
          <cell r="K35">
            <v>164</v>
          </cell>
          <cell r="L35">
            <v>84</v>
          </cell>
          <cell r="M35">
            <v>178</v>
          </cell>
          <cell r="N35">
            <v>65</v>
          </cell>
          <cell r="O35">
            <v>112</v>
          </cell>
          <cell r="P35">
            <v>38</v>
          </cell>
          <cell r="Q35">
            <v>144</v>
          </cell>
          <cell r="R35">
            <v>81</v>
          </cell>
        </row>
        <row r="37">
          <cell r="D37">
            <v>170</v>
          </cell>
          <cell r="E37">
            <v>186</v>
          </cell>
          <cell r="F37">
            <v>257</v>
          </cell>
          <cell r="G37">
            <v>321</v>
          </cell>
          <cell r="H37">
            <v>475</v>
          </cell>
          <cell r="I37">
            <v>917</v>
          </cell>
          <cell r="J37">
            <v>881</v>
          </cell>
          <cell r="K37">
            <v>750</v>
          </cell>
          <cell r="L37">
            <v>401</v>
          </cell>
          <cell r="M37">
            <v>777</v>
          </cell>
          <cell r="N37">
            <v>279</v>
          </cell>
          <cell r="O37">
            <v>512</v>
          </cell>
          <cell r="P37">
            <v>144</v>
          </cell>
          <cell r="Q37">
            <v>643</v>
          </cell>
          <cell r="R37">
            <v>370</v>
          </cell>
        </row>
        <row r="38">
          <cell r="B38" t="str">
            <v>вопрос 13. Как бы Вы оценили качество питания в организации (при отсутствии – 0)</v>
          </cell>
          <cell r="D38">
            <v>35</v>
          </cell>
          <cell r="E38">
            <v>47</v>
          </cell>
          <cell r="F38">
            <v>66</v>
          </cell>
          <cell r="G38">
            <v>98</v>
          </cell>
          <cell r="H38">
            <v>118</v>
          </cell>
          <cell r="I38">
            <v>218</v>
          </cell>
          <cell r="J38">
            <v>204</v>
          </cell>
          <cell r="K38">
            <v>164</v>
          </cell>
          <cell r="L38">
            <v>84</v>
          </cell>
          <cell r="M38">
            <v>178</v>
          </cell>
          <cell r="N38">
            <v>65</v>
          </cell>
          <cell r="O38">
            <v>112</v>
          </cell>
          <cell r="P38">
            <v>38</v>
          </cell>
          <cell r="Q38">
            <v>144</v>
          </cell>
          <cell r="R38">
            <v>81</v>
          </cell>
        </row>
        <row r="40">
          <cell r="D40">
            <v>173</v>
          </cell>
          <cell r="E40">
            <v>185</v>
          </cell>
          <cell r="F40">
            <v>262</v>
          </cell>
          <cell r="G40">
            <v>357</v>
          </cell>
          <cell r="H40">
            <v>522</v>
          </cell>
          <cell r="I40">
            <v>988</v>
          </cell>
          <cell r="J40">
            <v>916</v>
          </cell>
          <cell r="K40">
            <v>742</v>
          </cell>
          <cell r="L40">
            <v>410</v>
          </cell>
          <cell r="M40">
            <v>801</v>
          </cell>
          <cell r="N40">
            <v>282</v>
          </cell>
          <cell r="O40">
            <v>508</v>
          </cell>
          <cell r="P40">
            <v>146</v>
          </cell>
          <cell r="Q40">
            <v>648</v>
          </cell>
          <cell r="R40">
            <v>386</v>
          </cell>
        </row>
        <row r="41">
          <cell r="B41" t="str">
            <v>вопрос 14. Как бы Вы оценили учет педагогами индивидуальных и возрастных особенностей Вашего ребенка</v>
          </cell>
          <cell r="D41">
            <v>35</v>
          </cell>
          <cell r="E41">
            <v>47</v>
          </cell>
          <cell r="F41">
            <v>66</v>
          </cell>
          <cell r="G41">
            <v>98</v>
          </cell>
          <cell r="H41">
            <v>118</v>
          </cell>
          <cell r="I41">
            <v>218</v>
          </cell>
          <cell r="J41">
            <v>204</v>
          </cell>
          <cell r="K41">
            <v>164</v>
          </cell>
          <cell r="L41">
            <v>84</v>
          </cell>
          <cell r="M41">
            <v>178</v>
          </cell>
          <cell r="N41">
            <v>65</v>
          </cell>
          <cell r="O41">
            <v>112</v>
          </cell>
          <cell r="P41">
            <v>38</v>
          </cell>
          <cell r="Q41">
            <v>144</v>
          </cell>
          <cell r="R41">
            <v>81</v>
          </cell>
        </row>
        <row r="43">
          <cell r="D43">
            <v>165</v>
          </cell>
          <cell r="E43">
            <v>205</v>
          </cell>
          <cell r="F43">
            <v>273</v>
          </cell>
          <cell r="G43">
            <v>385</v>
          </cell>
          <cell r="H43">
            <v>543</v>
          </cell>
          <cell r="I43">
            <v>1004</v>
          </cell>
          <cell r="J43">
            <v>944</v>
          </cell>
          <cell r="K43">
            <v>765</v>
          </cell>
          <cell r="L43">
            <v>407</v>
          </cell>
          <cell r="M43">
            <v>775</v>
          </cell>
          <cell r="N43">
            <v>287</v>
          </cell>
          <cell r="O43">
            <v>516</v>
          </cell>
          <cell r="P43">
            <v>168</v>
          </cell>
          <cell r="Q43">
            <v>653</v>
          </cell>
          <cell r="R43">
            <v>386</v>
          </cell>
        </row>
        <row r="44">
          <cell r="B44" t="str">
            <v>вопрос 15. Как бы Вы оценили режим работы организации (дни, время начала и окончания работы, продолжительность занятий)</v>
          </cell>
          <cell r="D44">
            <v>35</v>
          </cell>
          <cell r="E44">
            <v>47</v>
          </cell>
          <cell r="F44">
            <v>66</v>
          </cell>
          <cell r="G44">
            <v>98</v>
          </cell>
          <cell r="H44">
            <v>118</v>
          </cell>
          <cell r="I44">
            <v>218</v>
          </cell>
          <cell r="J44">
            <v>204</v>
          </cell>
          <cell r="K44">
            <v>164</v>
          </cell>
          <cell r="L44">
            <v>84</v>
          </cell>
          <cell r="M44">
            <v>178</v>
          </cell>
          <cell r="N44">
            <v>65</v>
          </cell>
          <cell r="O44">
            <v>112</v>
          </cell>
          <cell r="P44">
            <v>38</v>
          </cell>
          <cell r="Q44">
            <v>144</v>
          </cell>
          <cell r="R44">
            <v>81</v>
          </cell>
        </row>
        <row r="46">
          <cell r="D46">
            <v>168</v>
          </cell>
          <cell r="E46">
            <v>172</v>
          </cell>
          <cell r="F46">
            <v>247</v>
          </cell>
          <cell r="G46">
            <v>337</v>
          </cell>
          <cell r="H46">
            <v>518</v>
          </cell>
          <cell r="I46">
            <v>991</v>
          </cell>
          <cell r="J46">
            <v>884</v>
          </cell>
          <cell r="K46">
            <v>726</v>
          </cell>
          <cell r="L46">
            <v>408</v>
          </cell>
          <cell r="M46">
            <v>787</v>
          </cell>
          <cell r="N46">
            <v>282</v>
          </cell>
          <cell r="O46">
            <v>512</v>
          </cell>
          <cell r="P46">
            <v>113</v>
          </cell>
          <cell r="Q46">
            <v>625</v>
          </cell>
          <cell r="R46">
            <v>253</v>
          </cell>
        </row>
        <row r="47">
          <cell r="B47" t="str">
            <v>вопрос 16. Как бы Вы оценили соответствие интересам Вашего ребенка и качество предлагаемых дополнительных образовательных услуг в организации (при отсутствии – 0)</v>
          </cell>
          <cell r="D47">
            <v>35</v>
          </cell>
          <cell r="E47">
            <v>47</v>
          </cell>
          <cell r="F47">
            <v>66</v>
          </cell>
          <cell r="G47">
            <v>98</v>
          </cell>
          <cell r="H47">
            <v>118</v>
          </cell>
          <cell r="I47">
            <v>218</v>
          </cell>
          <cell r="J47">
            <v>204</v>
          </cell>
          <cell r="K47">
            <v>164</v>
          </cell>
          <cell r="L47">
            <v>84</v>
          </cell>
          <cell r="M47">
            <v>178</v>
          </cell>
          <cell r="N47">
            <v>65</v>
          </cell>
          <cell r="O47">
            <v>112</v>
          </cell>
          <cell r="P47">
            <v>38</v>
          </cell>
          <cell r="Q47">
            <v>144</v>
          </cell>
          <cell r="R47">
            <v>81</v>
          </cell>
        </row>
        <row r="49">
          <cell r="D49">
            <v>169</v>
          </cell>
          <cell r="E49">
            <v>169</v>
          </cell>
          <cell r="F49">
            <v>243</v>
          </cell>
          <cell r="G49">
            <v>318</v>
          </cell>
          <cell r="H49">
            <v>512</v>
          </cell>
          <cell r="I49">
            <v>977</v>
          </cell>
          <cell r="J49">
            <v>838</v>
          </cell>
          <cell r="K49">
            <v>709</v>
          </cell>
          <cell r="L49">
            <v>408</v>
          </cell>
          <cell r="M49">
            <v>744</v>
          </cell>
          <cell r="N49">
            <v>277</v>
          </cell>
          <cell r="O49">
            <v>509</v>
          </cell>
          <cell r="P49">
            <v>94</v>
          </cell>
          <cell r="Q49">
            <v>604</v>
          </cell>
          <cell r="R49">
            <v>288</v>
          </cell>
        </row>
        <row r="50">
          <cell r="B50" t="str">
            <v>вопрос 17. Как бы Вы оценили возможность получения и качество дополнительных платных услуг в организации (при отсутствии – 0)</v>
          </cell>
          <cell r="D50">
            <v>35</v>
          </cell>
          <cell r="E50">
            <v>47</v>
          </cell>
          <cell r="F50">
            <v>66</v>
          </cell>
          <cell r="G50">
            <v>98</v>
          </cell>
          <cell r="H50">
            <v>118</v>
          </cell>
          <cell r="I50">
            <v>218</v>
          </cell>
          <cell r="J50">
            <v>204</v>
          </cell>
          <cell r="K50">
            <v>164</v>
          </cell>
          <cell r="L50">
            <v>84</v>
          </cell>
          <cell r="M50">
            <v>178</v>
          </cell>
          <cell r="N50">
            <v>65</v>
          </cell>
          <cell r="O50">
            <v>112</v>
          </cell>
          <cell r="P50">
            <v>38</v>
          </cell>
          <cell r="Q50">
            <v>144</v>
          </cell>
          <cell r="R50">
            <v>81</v>
          </cell>
        </row>
        <row r="52">
          <cell r="D52">
            <v>172</v>
          </cell>
          <cell r="E52">
            <v>194</v>
          </cell>
          <cell r="F52">
            <v>263</v>
          </cell>
          <cell r="G52">
            <v>370</v>
          </cell>
          <cell r="H52">
            <v>532</v>
          </cell>
          <cell r="I52">
            <v>995</v>
          </cell>
          <cell r="J52">
            <v>904</v>
          </cell>
          <cell r="K52">
            <v>741</v>
          </cell>
          <cell r="L52">
            <v>408</v>
          </cell>
          <cell r="M52">
            <v>751</v>
          </cell>
          <cell r="N52">
            <v>276</v>
          </cell>
          <cell r="O52">
            <v>514</v>
          </cell>
          <cell r="P52">
            <v>145</v>
          </cell>
          <cell r="Q52">
            <v>645</v>
          </cell>
          <cell r="R52">
            <v>387</v>
          </cell>
        </row>
        <row r="53">
          <cell r="B53" t="str">
            <v>вопрос 18. Как бы Вы оценили предоставляемые возможности участия Вашего ребенка в различных мероприятиях (спортивных мероприятиях, конкурсах, выставках, концертах, олимпиадах, конференциях)</v>
          </cell>
          <cell r="D53">
            <v>35</v>
          </cell>
          <cell r="E53">
            <v>47</v>
          </cell>
          <cell r="F53">
            <v>66</v>
          </cell>
          <cell r="G53">
            <v>98</v>
          </cell>
          <cell r="H53">
            <v>118</v>
          </cell>
          <cell r="I53">
            <v>218</v>
          </cell>
          <cell r="J53">
            <v>204</v>
          </cell>
          <cell r="K53">
            <v>164</v>
          </cell>
          <cell r="L53">
            <v>84</v>
          </cell>
          <cell r="M53">
            <v>178</v>
          </cell>
          <cell r="N53">
            <v>65</v>
          </cell>
          <cell r="O53">
            <v>112</v>
          </cell>
          <cell r="P53">
            <v>38</v>
          </cell>
          <cell r="Q53">
            <v>144</v>
          </cell>
          <cell r="R53">
            <v>81</v>
          </cell>
        </row>
        <row r="55">
          <cell r="D55">
            <v>171</v>
          </cell>
          <cell r="E55">
            <v>187</v>
          </cell>
          <cell r="F55">
            <v>262</v>
          </cell>
          <cell r="G55">
            <v>352</v>
          </cell>
          <cell r="H55">
            <v>502</v>
          </cell>
          <cell r="I55">
            <v>986</v>
          </cell>
          <cell r="J55">
            <v>885</v>
          </cell>
          <cell r="K55">
            <v>741</v>
          </cell>
          <cell r="L55">
            <v>409</v>
          </cell>
          <cell r="M55">
            <v>759</v>
          </cell>
          <cell r="N55">
            <v>276</v>
          </cell>
          <cell r="O55">
            <v>510</v>
          </cell>
          <cell r="P55">
            <v>135</v>
          </cell>
          <cell r="Q55">
            <v>648</v>
          </cell>
          <cell r="R55">
            <v>378</v>
          </cell>
        </row>
        <row r="56">
          <cell r="B56" t="str">
            <v>вопрос 19. Как бы Вы оценили поддержку в организации обучающихся, проявляющих повышенный интерес к творчеству или познанию окружающего мира</v>
          </cell>
          <cell r="D56">
            <v>35</v>
          </cell>
          <cell r="E56">
            <v>47</v>
          </cell>
          <cell r="F56">
            <v>66</v>
          </cell>
          <cell r="G56">
            <v>98</v>
          </cell>
          <cell r="H56">
            <v>118</v>
          </cell>
          <cell r="I56">
            <v>218</v>
          </cell>
          <cell r="J56">
            <v>204</v>
          </cell>
          <cell r="K56">
            <v>164</v>
          </cell>
          <cell r="L56">
            <v>84</v>
          </cell>
          <cell r="M56">
            <v>178</v>
          </cell>
          <cell r="N56">
            <v>65</v>
          </cell>
          <cell r="O56">
            <v>112</v>
          </cell>
          <cell r="P56">
            <v>38</v>
          </cell>
          <cell r="Q56">
            <v>144</v>
          </cell>
          <cell r="R56">
            <v>81</v>
          </cell>
        </row>
        <row r="58">
          <cell r="D58">
            <v>173</v>
          </cell>
          <cell r="E58">
            <v>188</v>
          </cell>
          <cell r="F58">
            <v>262</v>
          </cell>
          <cell r="G58">
            <v>337</v>
          </cell>
          <cell r="H58">
            <v>499</v>
          </cell>
          <cell r="I58">
            <v>965</v>
          </cell>
          <cell r="J58">
            <v>909</v>
          </cell>
          <cell r="K58">
            <v>727</v>
          </cell>
          <cell r="L58">
            <v>410</v>
          </cell>
          <cell r="M58">
            <v>785</v>
          </cell>
          <cell r="N58">
            <v>270</v>
          </cell>
          <cell r="O58">
            <v>512</v>
          </cell>
          <cell r="P58">
            <v>120</v>
          </cell>
          <cell r="Q58">
            <v>648</v>
          </cell>
          <cell r="R58">
            <v>299</v>
          </cell>
        </row>
        <row r="59">
          <cell r="B59" t="str">
            <v>вопрос 20. Как бы Вы оценили возможность получения обучающимися психолого-педагогической, медицинской и социальной помощи</v>
          </cell>
          <cell r="D59">
            <v>35</v>
          </cell>
          <cell r="E59">
            <v>47</v>
          </cell>
          <cell r="F59">
            <v>66</v>
          </cell>
          <cell r="G59">
            <v>98</v>
          </cell>
          <cell r="H59">
            <v>118</v>
          </cell>
          <cell r="I59">
            <v>218</v>
          </cell>
          <cell r="J59">
            <v>204</v>
          </cell>
          <cell r="K59">
            <v>164</v>
          </cell>
          <cell r="L59">
            <v>84</v>
          </cell>
          <cell r="M59">
            <v>178</v>
          </cell>
          <cell r="N59">
            <v>65</v>
          </cell>
          <cell r="O59">
            <v>112</v>
          </cell>
          <cell r="P59">
            <v>38</v>
          </cell>
          <cell r="Q59">
            <v>144</v>
          </cell>
          <cell r="R59">
            <v>81</v>
          </cell>
        </row>
        <row r="61">
          <cell r="D61">
            <v>168</v>
          </cell>
          <cell r="E61">
            <v>181</v>
          </cell>
          <cell r="F61">
            <v>230</v>
          </cell>
          <cell r="G61">
            <v>292</v>
          </cell>
          <cell r="H61">
            <v>465</v>
          </cell>
          <cell r="I61">
            <v>913</v>
          </cell>
          <cell r="J61">
            <v>802</v>
          </cell>
          <cell r="K61">
            <v>715</v>
          </cell>
          <cell r="L61">
            <v>407</v>
          </cell>
          <cell r="M61">
            <v>741</v>
          </cell>
          <cell r="N61">
            <v>259</v>
          </cell>
          <cell r="O61">
            <v>506</v>
          </cell>
          <cell r="P61">
            <v>123</v>
          </cell>
          <cell r="Q61">
            <v>644</v>
          </cell>
          <cell r="R61">
            <v>337</v>
          </cell>
        </row>
        <row r="62">
          <cell r="B62" t="str">
            <v>вопрос 21. Как бы Вы оценили условия организации обучения и воспитания обучающихся с ограниченными возможностями здоровья и инвалидов</v>
          </cell>
          <cell r="D62">
            <v>35</v>
          </cell>
          <cell r="E62">
            <v>47</v>
          </cell>
          <cell r="F62">
            <v>66</v>
          </cell>
          <cell r="G62">
            <v>98</v>
          </cell>
          <cell r="H62">
            <v>118</v>
          </cell>
          <cell r="I62">
            <v>218</v>
          </cell>
          <cell r="J62">
            <v>204</v>
          </cell>
          <cell r="K62">
            <v>164</v>
          </cell>
          <cell r="L62">
            <v>84</v>
          </cell>
          <cell r="M62">
            <v>178</v>
          </cell>
          <cell r="N62">
            <v>65</v>
          </cell>
          <cell r="O62">
            <v>112</v>
          </cell>
          <cell r="P62">
            <v>38</v>
          </cell>
          <cell r="Q62">
            <v>144</v>
          </cell>
          <cell r="R62">
            <v>81</v>
          </cell>
        </row>
        <row r="64">
          <cell r="D64">
            <v>170</v>
          </cell>
          <cell r="E64">
            <v>204</v>
          </cell>
          <cell r="F64">
            <v>281</v>
          </cell>
          <cell r="G64">
            <v>406</v>
          </cell>
          <cell r="H64">
            <v>545</v>
          </cell>
          <cell r="I64">
            <v>1011</v>
          </cell>
          <cell r="J64">
            <v>950</v>
          </cell>
          <cell r="K64">
            <v>767</v>
          </cell>
          <cell r="L64">
            <v>409</v>
          </cell>
          <cell r="M64">
            <v>806</v>
          </cell>
          <cell r="N64">
            <v>289</v>
          </cell>
          <cell r="O64">
            <v>515</v>
          </cell>
          <cell r="P64">
            <v>153</v>
          </cell>
          <cell r="Q64">
            <v>652</v>
          </cell>
          <cell r="R64">
            <v>387</v>
          </cell>
        </row>
        <row r="65">
          <cell r="B65" t="str">
            <v>вопрос 22. Как бы Вы оценили доброжелательность и вежливость работников организации</v>
          </cell>
          <cell r="D65">
            <v>35</v>
          </cell>
          <cell r="E65">
            <v>47</v>
          </cell>
          <cell r="F65">
            <v>66</v>
          </cell>
          <cell r="G65">
            <v>98</v>
          </cell>
          <cell r="H65">
            <v>118</v>
          </cell>
          <cell r="I65">
            <v>218</v>
          </cell>
          <cell r="J65">
            <v>204</v>
          </cell>
          <cell r="K65">
            <v>164</v>
          </cell>
          <cell r="L65">
            <v>84</v>
          </cell>
          <cell r="M65">
            <v>178</v>
          </cell>
          <cell r="N65">
            <v>65</v>
          </cell>
          <cell r="O65">
            <v>112</v>
          </cell>
          <cell r="P65">
            <v>38</v>
          </cell>
          <cell r="Q65">
            <v>144</v>
          </cell>
          <cell r="R65">
            <v>81</v>
          </cell>
        </row>
        <row r="66">
          <cell r="D66">
            <v>34</v>
          </cell>
          <cell r="E66">
            <v>41</v>
          </cell>
          <cell r="F66">
            <v>58</v>
          </cell>
          <cell r="G66">
            <v>91</v>
          </cell>
          <cell r="H66">
            <v>115</v>
          </cell>
          <cell r="I66">
            <v>218</v>
          </cell>
          <cell r="J66">
            <v>202</v>
          </cell>
          <cell r="K66">
            <v>162</v>
          </cell>
          <cell r="L66">
            <v>84</v>
          </cell>
          <cell r="M66">
            <v>174</v>
          </cell>
          <cell r="N66">
            <v>65</v>
          </cell>
          <cell r="O66">
            <v>109</v>
          </cell>
          <cell r="P66">
            <v>33</v>
          </cell>
          <cell r="Q66">
            <v>144</v>
          </cell>
          <cell r="R66">
            <v>79</v>
          </cell>
        </row>
        <row r="68">
          <cell r="B68" t="str">
            <v>вопрос 23. Как бы Вы оценили компетентность (профессионализм) работников организации</v>
          </cell>
          <cell r="D68">
            <v>35</v>
          </cell>
          <cell r="E68">
            <v>47</v>
          </cell>
          <cell r="F68">
            <v>66</v>
          </cell>
          <cell r="G68">
            <v>98</v>
          </cell>
          <cell r="H68">
            <v>118</v>
          </cell>
          <cell r="I68">
            <v>218</v>
          </cell>
          <cell r="J68">
            <v>204</v>
          </cell>
          <cell r="K68">
            <v>164</v>
          </cell>
          <cell r="L68">
            <v>84</v>
          </cell>
          <cell r="M68">
            <v>178</v>
          </cell>
          <cell r="N68">
            <v>65</v>
          </cell>
          <cell r="O68">
            <v>112</v>
          </cell>
          <cell r="P68">
            <v>38</v>
          </cell>
          <cell r="Q68">
            <v>144</v>
          </cell>
          <cell r="R68">
            <v>81</v>
          </cell>
        </row>
        <row r="69">
          <cell r="D69">
            <v>35</v>
          </cell>
          <cell r="E69">
            <v>43</v>
          </cell>
          <cell r="F69">
            <v>58</v>
          </cell>
          <cell r="G69">
            <v>87</v>
          </cell>
          <cell r="H69">
            <v>113</v>
          </cell>
          <cell r="I69">
            <v>218</v>
          </cell>
          <cell r="J69">
            <v>201</v>
          </cell>
          <cell r="K69">
            <v>163</v>
          </cell>
          <cell r="L69">
            <v>84</v>
          </cell>
          <cell r="M69">
            <v>177</v>
          </cell>
          <cell r="N69">
            <v>65</v>
          </cell>
          <cell r="O69">
            <v>109</v>
          </cell>
          <cell r="P69">
            <v>31</v>
          </cell>
          <cell r="Q69">
            <v>144</v>
          </cell>
          <cell r="R69">
            <v>80</v>
          </cell>
        </row>
        <row r="71">
          <cell r="B71" t="str">
            <v>вопрос 24. Как бы Вы оценили Вашу удовлетворенность качеством предоставляемых в организации услуг</v>
          </cell>
          <cell r="D71">
            <v>35</v>
          </cell>
          <cell r="E71">
            <v>47</v>
          </cell>
          <cell r="F71">
            <v>66</v>
          </cell>
          <cell r="G71">
            <v>98</v>
          </cell>
          <cell r="H71">
            <v>118</v>
          </cell>
          <cell r="I71">
            <v>218</v>
          </cell>
          <cell r="J71">
            <v>204</v>
          </cell>
          <cell r="K71">
            <v>164</v>
          </cell>
          <cell r="L71">
            <v>84</v>
          </cell>
          <cell r="M71">
            <v>178</v>
          </cell>
          <cell r="N71">
            <v>65</v>
          </cell>
          <cell r="O71">
            <v>112</v>
          </cell>
          <cell r="P71">
            <v>38</v>
          </cell>
          <cell r="Q71">
            <v>144</v>
          </cell>
          <cell r="R71">
            <v>81</v>
          </cell>
        </row>
        <row r="72">
          <cell r="D72">
            <v>35</v>
          </cell>
          <cell r="E72">
            <v>44</v>
          </cell>
          <cell r="F72">
            <v>59</v>
          </cell>
          <cell r="G72">
            <v>84</v>
          </cell>
          <cell r="H72">
            <v>112</v>
          </cell>
          <cell r="I72">
            <v>218</v>
          </cell>
          <cell r="J72">
            <v>202</v>
          </cell>
          <cell r="K72">
            <v>163</v>
          </cell>
          <cell r="L72">
            <v>84</v>
          </cell>
          <cell r="M72">
            <v>175</v>
          </cell>
          <cell r="N72">
            <v>65</v>
          </cell>
          <cell r="O72">
            <v>109</v>
          </cell>
          <cell r="P72">
            <v>33</v>
          </cell>
          <cell r="Q72">
            <v>144</v>
          </cell>
          <cell r="R72">
            <v>78</v>
          </cell>
        </row>
        <row r="74">
          <cell r="B74" t="str">
            <v>вопрос 25. Как бы Вы оценили репутацию организации в микрорайоне (районе, городе)</v>
          </cell>
          <cell r="D74">
            <v>35</v>
          </cell>
          <cell r="E74">
            <v>47</v>
          </cell>
          <cell r="F74">
            <v>66</v>
          </cell>
          <cell r="G74">
            <v>98</v>
          </cell>
          <cell r="H74">
            <v>118</v>
          </cell>
          <cell r="I74">
            <v>218</v>
          </cell>
          <cell r="J74">
            <v>204</v>
          </cell>
          <cell r="K74">
            <v>164</v>
          </cell>
          <cell r="L74">
            <v>84</v>
          </cell>
          <cell r="M74">
            <v>178</v>
          </cell>
          <cell r="N74">
            <v>65</v>
          </cell>
          <cell r="O74">
            <v>112</v>
          </cell>
          <cell r="P74">
            <v>38</v>
          </cell>
          <cell r="Q74">
            <v>144</v>
          </cell>
          <cell r="R74">
            <v>81</v>
          </cell>
        </row>
        <row r="75">
          <cell r="D75">
            <v>35</v>
          </cell>
          <cell r="E75">
            <v>43</v>
          </cell>
          <cell r="F75">
            <v>59</v>
          </cell>
          <cell r="G75">
            <v>84</v>
          </cell>
          <cell r="H75">
            <v>111</v>
          </cell>
          <cell r="I75">
            <v>218</v>
          </cell>
          <cell r="J75">
            <v>199</v>
          </cell>
          <cell r="K75">
            <v>159</v>
          </cell>
          <cell r="L75">
            <v>83</v>
          </cell>
          <cell r="M75">
            <v>173</v>
          </cell>
          <cell r="N75">
            <v>64</v>
          </cell>
          <cell r="O75">
            <v>109</v>
          </cell>
          <cell r="P75">
            <v>32</v>
          </cell>
          <cell r="Q75">
            <v>144</v>
          </cell>
          <cell r="R75">
            <v>79</v>
          </cell>
        </row>
        <row r="77">
          <cell r="B77" t="str">
            <v>вопрос 26. Как бы Вы оценили желание Вашего ребенка посещать организацию; настроение, с которым он идет на занятия</v>
          </cell>
          <cell r="D77">
            <v>35</v>
          </cell>
          <cell r="E77">
            <v>47</v>
          </cell>
          <cell r="F77">
            <v>66</v>
          </cell>
          <cell r="G77">
            <v>98</v>
          </cell>
          <cell r="H77">
            <v>118</v>
          </cell>
          <cell r="I77">
            <v>218</v>
          </cell>
          <cell r="J77">
            <v>204</v>
          </cell>
          <cell r="K77">
            <v>164</v>
          </cell>
          <cell r="L77">
            <v>84</v>
          </cell>
          <cell r="M77">
            <v>178</v>
          </cell>
          <cell r="N77">
            <v>65</v>
          </cell>
          <cell r="O77">
            <v>112</v>
          </cell>
          <cell r="P77">
            <v>38</v>
          </cell>
          <cell r="Q77">
            <v>144</v>
          </cell>
          <cell r="R77">
            <v>81</v>
          </cell>
        </row>
        <row r="78">
          <cell r="D78">
            <v>32</v>
          </cell>
          <cell r="E78">
            <v>33</v>
          </cell>
          <cell r="F78">
            <v>54</v>
          </cell>
          <cell r="G78">
            <v>71</v>
          </cell>
          <cell r="H78">
            <v>96</v>
          </cell>
          <cell r="I78">
            <v>205</v>
          </cell>
          <cell r="J78">
            <v>164</v>
          </cell>
          <cell r="K78">
            <v>153</v>
          </cell>
          <cell r="L78">
            <v>65</v>
          </cell>
          <cell r="M78">
            <v>165</v>
          </cell>
          <cell r="N78">
            <v>62</v>
          </cell>
          <cell r="O78">
            <v>107</v>
          </cell>
          <cell r="P78">
            <v>27</v>
          </cell>
          <cell r="Q78">
            <v>143</v>
          </cell>
          <cell r="R78">
            <v>47</v>
          </cell>
        </row>
        <row r="83">
          <cell r="B83" t="str">
            <v>вопрос 28. Готовы ли Вы рекомендовать организацию родственникам и знакомым?</v>
          </cell>
          <cell r="D83">
            <v>35</v>
          </cell>
          <cell r="E83">
            <v>47</v>
          </cell>
          <cell r="F83">
            <v>66</v>
          </cell>
          <cell r="G83">
            <v>98</v>
          </cell>
          <cell r="H83">
            <v>118</v>
          </cell>
          <cell r="I83">
            <v>218</v>
          </cell>
          <cell r="J83">
            <v>204</v>
          </cell>
          <cell r="K83">
            <v>164</v>
          </cell>
          <cell r="L83">
            <v>84</v>
          </cell>
          <cell r="M83">
            <v>178</v>
          </cell>
          <cell r="N83">
            <v>65</v>
          </cell>
          <cell r="O83">
            <v>112</v>
          </cell>
          <cell r="P83">
            <v>38</v>
          </cell>
          <cell r="Q83">
            <v>144</v>
          </cell>
          <cell r="R83">
            <v>81</v>
          </cell>
        </row>
        <row r="84">
          <cell r="D84">
            <v>34</v>
          </cell>
          <cell r="E84">
            <v>42</v>
          </cell>
          <cell r="F84">
            <v>58</v>
          </cell>
          <cell r="G84">
            <v>82</v>
          </cell>
          <cell r="H84">
            <v>116</v>
          </cell>
          <cell r="I84">
            <v>218</v>
          </cell>
          <cell r="J84">
            <v>202</v>
          </cell>
          <cell r="K84">
            <v>163</v>
          </cell>
          <cell r="L84">
            <v>84</v>
          </cell>
          <cell r="M84">
            <v>174</v>
          </cell>
          <cell r="N84">
            <v>65</v>
          </cell>
          <cell r="O84">
            <v>109</v>
          </cell>
          <cell r="P84">
            <v>33</v>
          </cell>
          <cell r="Q84">
            <v>144</v>
          </cell>
          <cell r="R84">
            <v>79</v>
          </cell>
        </row>
      </sheetData>
      <sheetData sheetId="11">
        <row r="5">
          <cell r="B5" t="str">
            <v>вопрос 2. Как бы Вы оценили достаточность и актуальность информации об организации, размещенной на сайте</v>
          </cell>
          <cell r="D5">
            <v>13</v>
          </cell>
          <cell r="E5">
            <v>32</v>
          </cell>
          <cell r="F5">
            <v>28</v>
          </cell>
          <cell r="G5">
            <v>41</v>
          </cell>
          <cell r="H5">
            <v>30</v>
          </cell>
          <cell r="I5">
            <v>34</v>
          </cell>
          <cell r="J5">
            <v>51</v>
          </cell>
          <cell r="K5">
            <v>40</v>
          </cell>
          <cell r="L5">
            <v>49</v>
          </cell>
          <cell r="M5">
            <v>31</v>
          </cell>
          <cell r="N5">
            <v>15</v>
          </cell>
          <cell r="O5">
            <v>29</v>
          </cell>
          <cell r="P5">
            <v>13</v>
          </cell>
          <cell r="Q5">
            <v>41</v>
          </cell>
          <cell r="R5">
            <v>30</v>
          </cell>
        </row>
        <row r="7">
          <cell r="D7">
            <v>60</v>
          </cell>
          <cell r="E7">
            <v>135</v>
          </cell>
          <cell r="F7">
            <v>114</v>
          </cell>
          <cell r="G7">
            <v>195</v>
          </cell>
          <cell r="H7">
            <v>139</v>
          </cell>
          <cell r="I7">
            <v>159</v>
          </cell>
          <cell r="J7">
            <v>220</v>
          </cell>
          <cell r="K7">
            <v>198</v>
          </cell>
          <cell r="L7">
            <v>239</v>
          </cell>
          <cell r="M7">
            <v>135</v>
          </cell>
          <cell r="N7">
            <v>67</v>
          </cell>
          <cell r="O7">
            <v>128</v>
          </cell>
          <cell r="P7">
            <v>54</v>
          </cell>
          <cell r="Q7">
            <v>185</v>
          </cell>
          <cell r="R7">
            <v>110</v>
          </cell>
        </row>
        <row r="8">
          <cell r="B8" t="str">
            <v>вопрос 3. Как бы Вы оценили удобство навигации и дизайн сайта организации</v>
          </cell>
          <cell r="D8">
            <v>13</v>
          </cell>
          <cell r="E8">
            <v>32</v>
          </cell>
          <cell r="F8">
            <v>28</v>
          </cell>
          <cell r="G8">
            <v>41</v>
          </cell>
          <cell r="H8">
            <v>30</v>
          </cell>
          <cell r="I8">
            <v>34</v>
          </cell>
          <cell r="J8">
            <v>51</v>
          </cell>
          <cell r="K8">
            <v>40</v>
          </cell>
          <cell r="L8">
            <v>49</v>
          </cell>
          <cell r="M8">
            <v>31</v>
          </cell>
          <cell r="N8">
            <v>15</v>
          </cell>
          <cell r="O8">
            <v>29</v>
          </cell>
          <cell r="P8">
            <v>13</v>
          </cell>
          <cell r="Q8">
            <v>41</v>
          </cell>
          <cell r="R8">
            <v>30</v>
          </cell>
        </row>
        <row r="10">
          <cell r="D10">
            <v>61</v>
          </cell>
          <cell r="E10">
            <v>137</v>
          </cell>
          <cell r="F10">
            <v>117</v>
          </cell>
          <cell r="G10">
            <v>196</v>
          </cell>
          <cell r="H10">
            <v>137</v>
          </cell>
          <cell r="I10">
            <v>159</v>
          </cell>
          <cell r="J10">
            <v>222</v>
          </cell>
          <cell r="K10">
            <v>198</v>
          </cell>
          <cell r="L10">
            <v>239</v>
          </cell>
          <cell r="M10">
            <v>133</v>
          </cell>
          <cell r="N10">
            <v>65</v>
          </cell>
          <cell r="O10">
            <v>131</v>
          </cell>
          <cell r="P10">
            <v>53</v>
          </cell>
          <cell r="Q10">
            <v>181</v>
          </cell>
          <cell r="R10">
            <v>115</v>
          </cell>
        </row>
        <row r="11">
          <cell r="B11" t="str">
            <v>вопрос 4. Как бы Вы оценили достаточность информации о педагогических работниках, размещенной на сайте организации</v>
          </cell>
          <cell r="D11">
            <v>13</v>
          </cell>
          <cell r="E11">
            <v>32</v>
          </cell>
          <cell r="F11">
            <v>28</v>
          </cell>
          <cell r="G11">
            <v>41</v>
          </cell>
          <cell r="H11">
            <v>30</v>
          </cell>
          <cell r="I11">
            <v>34</v>
          </cell>
          <cell r="J11">
            <v>51</v>
          </cell>
          <cell r="K11">
            <v>40</v>
          </cell>
          <cell r="L11">
            <v>49</v>
          </cell>
          <cell r="M11">
            <v>31</v>
          </cell>
          <cell r="N11">
            <v>15</v>
          </cell>
          <cell r="O11">
            <v>29</v>
          </cell>
          <cell r="P11">
            <v>13</v>
          </cell>
          <cell r="Q11">
            <v>41</v>
          </cell>
          <cell r="R11">
            <v>30</v>
          </cell>
        </row>
        <row r="13">
          <cell r="D13">
            <v>61</v>
          </cell>
          <cell r="E13">
            <v>141</v>
          </cell>
          <cell r="F13">
            <v>117</v>
          </cell>
          <cell r="G13">
            <v>200</v>
          </cell>
          <cell r="H13">
            <v>140</v>
          </cell>
          <cell r="I13">
            <v>161</v>
          </cell>
          <cell r="J13">
            <v>223</v>
          </cell>
          <cell r="K13">
            <v>198</v>
          </cell>
          <cell r="L13">
            <v>240</v>
          </cell>
          <cell r="M13">
            <v>131</v>
          </cell>
          <cell r="N13">
            <v>67</v>
          </cell>
          <cell r="O13">
            <v>130</v>
          </cell>
          <cell r="P13">
            <v>54</v>
          </cell>
          <cell r="Q13">
            <v>179</v>
          </cell>
          <cell r="R13">
            <v>110</v>
          </cell>
        </row>
        <row r="14">
          <cell r="B14" t="str">
            <v>вопрос 5. Как бы Вы оценили наличие у организации на сайте различных форм доведения информации до родителей, обучающихся, социальных партнеров</v>
          </cell>
          <cell r="D14">
            <v>13</v>
          </cell>
          <cell r="E14">
            <v>32</v>
          </cell>
          <cell r="F14">
            <v>28</v>
          </cell>
          <cell r="G14">
            <v>41</v>
          </cell>
          <cell r="H14">
            <v>30</v>
          </cell>
          <cell r="I14">
            <v>34</v>
          </cell>
          <cell r="J14">
            <v>51</v>
          </cell>
          <cell r="K14">
            <v>40</v>
          </cell>
          <cell r="L14">
            <v>49</v>
          </cell>
          <cell r="M14">
            <v>31</v>
          </cell>
          <cell r="N14">
            <v>15</v>
          </cell>
          <cell r="O14">
            <v>29</v>
          </cell>
          <cell r="P14">
            <v>13</v>
          </cell>
          <cell r="Q14">
            <v>41</v>
          </cell>
          <cell r="R14">
            <v>30</v>
          </cell>
        </row>
        <row r="16">
          <cell r="D16">
            <v>61</v>
          </cell>
          <cell r="E16">
            <v>144</v>
          </cell>
          <cell r="F16">
            <v>118</v>
          </cell>
          <cell r="G16">
            <v>197</v>
          </cell>
          <cell r="H16">
            <v>136</v>
          </cell>
          <cell r="I16">
            <v>161</v>
          </cell>
          <cell r="J16">
            <v>225</v>
          </cell>
          <cell r="K16">
            <v>198</v>
          </cell>
          <cell r="L16">
            <v>242</v>
          </cell>
          <cell r="M16">
            <v>133</v>
          </cell>
          <cell r="N16">
            <v>69</v>
          </cell>
          <cell r="O16">
            <v>133</v>
          </cell>
          <cell r="P16">
            <v>58</v>
          </cell>
          <cell r="Q16">
            <v>180</v>
          </cell>
          <cell r="R16">
            <v>110</v>
          </cell>
        </row>
        <row r="17">
          <cell r="B17" t="str">
            <v>вопрос 6. Как бы Вы оценили наличие для Вас на сайте возможности внесения предложений, направленных на улучшение работы организации</v>
          </cell>
          <cell r="D17">
            <v>13</v>
          </cell>
          <cell r="E17">
            <v>32</v>
          </cell>
          <cell r="F17">
            <v>28</v>
          </cell>
          <cell r="G17">
            <v>41</v>
          </cell>
          <cell r="H17">
            <v>30</v>
          </cell>
          <cell r="I17">
            <v>34</v>
          </cell>
          <cell r="J17">
            <v>51</v>
          </cell>
          <cell r="K17">
            <v>40</v>
          </cell>
          <cell r="L17">
            <v>49</v>
          </cell>
          <cell r="M17">
            <v>31</v>
          </cell>
          <cell r="N17">
            <v>15</v>
          </cell>
          <cell r="O17">
            <v>29</v>
          </cell>
          <cell r="P17">
            <v>13</v>
          </cell>
          <cell r="Q17">
            <v>41</v>
          </cell>
          <cell r="R17">
            <v>30</v>
          </cell>
        </row>
        <row r="19">
          <cell r="D19">
            <v>61</v>
          </cell>
          <cell r="E19">
            <v>140</v>
          </cell>
          <cell r="F19">
            <v>115</v>
          </cell>
          <cell r="G19">
            <v>194</v>
          </cell>
          <cell r="H19">
            <v>129</v>
          </cell>
          <cell r="I19">
            <v>161</v>
          </cell>
          <cell r="J19">
            <v>219</v>
          </cell>
          <cell r="K19">
            <v>197</v>
          </cell>
          <cell r="L19">
            <v>237</v>
          </cell>
          <cell r="M19">
            <v>132</v>
          </cell>
          <cell r="N19">
            <v>65</v>
          </cell>
          <cell r="O19">
            <v>128</v>
          </cell>
          <cell r="P19">
            <v>55</v>
          </cell>
          <cell r="Q19">
            <v>180</v>
          </cell>
          <cell r="R19">
            <v>104</v>
          </cell>
        </row>
        <row r="20">
          <cell r="B20" t="str">
            <v>вопрос 7. Как бы Вы оценили доступность для Вас на сайте сведений о ходе рассмотрения обращений граждан (жалоб, предложений, вопросов) в администрацию организации</v>
          </cell>
          <cell r="D20">
            <v>13</v>
          </cell>
          <cell r="E20">
            <v>32</v>
          </cell>
          <cell r="F20">
            <v>28</v>
          </cell>
          <cell r="G20">
            <v>41</v>
          </cell>
          <cell r="H20">
            <v>30</v>
          </cell>
          <cell r="I20">
            <v>34</v>
          </cell>
          <cell r="J20">
            <v>51</v>
          </cell>
          <cell r="K20">
            <v>40</v>
          </cell>
          <cell r="L20">
            <v>49</v>
          </cell>
          <cell r="M20">
            <v>31</v>
          </cell>
          <cell r="N20">
            <v>15</v>
          </cell>
          <cell r="O20">
            <v>29</v>
          </cell>
          <cell r="P20">
            <v>13</v>
          </cell>
          <cell r="Q20">
            <v>41</v>
          </cell>
          <cell r="R20">
            <v>30</v>
          </cell>
        </row>
        <row r="22">
          <cell r="D22">
            <v>61</v>
          </cell>
          <cell r="E22">
            <v>137</v>
          </cell>
          <cell r="F22">
            <v>116</v>
          </cell>
          <cell r="G22">
            <v>194</v>
          </cell>
          <cell r="H22">
            <v>126</v>
          </cell>
          <cell r="I22">
            <v>161</v>
          </cell>
          <cell r="J22">
            <v>214</v>
          </cell>
          <cell r="K22">
            <v>198</v>
          </cell>
          <cell r="L22">
            <v>228</v>
          </cell>
          <cell r="M22">
            <v>132</v>
          </cell>
          <cell r="N22">
            <v>70</v>
          </cell>
          <cell r="O22">
            <v>133</v>
          </cell>
          <cell r="P22">
            <v>51</v>
          </cell>
          <cell r="Q22">
            <v>177</v>
          </cell>
          <cell r="R22">
            <v>104</v>
          </cell>
        </row>
        <row r="23">
          <cell r="B23" t="str">
            <v>вопрос 8. Как бы Вы оценили бытовые условия и санитарное состояние организации (территории, помещений, мебели, инвентаря)</v>
          </cell>
          <cell r="D23">
            <v>13</v>
          </cell>
          <cell r="E23">
            <v>32</v>
          </cell>
          <cell r="F23">
            <v>28</v>
          </cell>
          <cell r="G23">
            <v>42</v>
          </cell>
          <cell r="H23">
            <v>30</v>
          </cell>
          <cell r="I23">
            <v>34</v>
          </cell>
          <cell r="J23">
            <v>52</v>
          </cell>
          <cell r="K23">
            <v>40</v>
          </cell>
          <cell r="L23">
            <v>49</v>
          </cell>
          <cell r="M23">
            <v>31</v>
          </cell>
          <cell r="N23">
            <v>15</v>
          </cell>
          <cell r="O23">
            <v>29</v>
          </cell>
          <cell r="P23">
            <v>14</v>
          </cell>
          <cell r="Q23">
            <v>41</v>
          </cell>
          <cell r="R23">
            <v>36</v>
          </cell>
        </row>
        <row r="25">
          <cell r="D25">
            <v>59</v>
          </cell>
          <cell r="E25">
            <v>141</v>
          </cell>
          <cell r="F25">
            <v>116</v>
          </cell>
          <cell r="G25">
            <v>159</v>
          </cell>
          <cell r="H25">
            <v>131</v>
          </cell>
          <cell r="I25">
            <v>141</v>
          </cell>
          <cell r="J25">
            <v>203</v>
          </cell>
          <cell r="K25">
            <v>198</v>
          </cell>
          <cell r="L25">
            <v>240</v>
          </cell>
          <cell r="M25">
            <v>125</v>
          </cell>
          <cell r="N25">
            <v>63</v>
          </cell>
          <cell r="O25">
            <v>123</v>
          </cell>
          <cell r="P25">
            <v>63</v>
          </cell>
          <cell r="Q25">
            <v>184</v>
          </cell>
          <cell r="R25">
            <v>131</v>
          </cell>
        </row>
        <row r="26">
          <cell r="B26" t="str">
            <v>вопрос 9. Как бы Вы оценили Вашу удовлетворенность условиями труда (наличие кабинета, оборудования, освещенность, температурный режим, доступ в Интернет)</v>
          </cell>
          <cell r="D26">
            <v>13</v>
          </cell>
          <cell r="E26">
            <v>32</v>
          </cell>
          <cell r="F26">
            <v>28</v>
          </cell>
          <cell r="G26">
            <v>42</v>
          </cell>
          <cell r="H26">
            <v>30</v>
          </cell>
          <cell r="I26">
            <v>34</v>
          </cell>
          <cell r="J26">
            <v>52</v>
          </cell>
          <cell r="K26">
            <v>40</v>
          </cell>
          <cell r="L26">
            <v>49</v>
          </cell>
          <cell r="M26">
            <v>31</v>
          </cell>
          <cell r="N26">
            <v>15</v>
          </cell>
          <cell r="O26">
            <v>29</v>
          </cell>
          <cell r="P26">
            <v>14</v>
          </cell>
          <cell r="Q26">
            <v>41</v>
          </cell>
          <cell r="R26">
            <v>36</v>
          </cell>
        </row>
        <row r="28">
          <cell r="D28">
            <v>60</v>
          </cell>
          <cell r="E28">
            <v>121</v>
          </cell>
          <cell r="F28">
            <v>113</v>
          </cell>
          <cell r="G28">
            <v>161</v>
          </cell>
          <cell r="H28">
            <v>118</v>
          </cell>
          <cell r="I28">
            <v>147</v>
          </cell>
          <cell r="J28">
            <v>197</v>
          </cell>
          <cell r="K28">
            <v>197</v>
          </cell>
          <cell r="L28">
            <v>238</v>
          </cell>
          <cell r="M28">
            <v>124</v>
          </cell>
          <cell r="N28">
            <v>66</v>
          </cell>
          <cell r="O28">
            <v>130</v>
          </cell>
          <cell r="P28">
            <v>52</v>
          </cell>
          <cell r="Q28">
            <v>181</v>
          </cell>
          <cell r="R28">
            <v>103</v>
          </cell>
        </row>
        <row r="29">
          <cell r="B29" t="str">
            <v>вопрос 10. Как бы Вы оценили меры, принятые в организации для защиты от проникновения посторонних лиц</v>
          </cell>
          <cell r="D29">
            <v>13</v>
          </cell>
          <cell r="E29">
            <v>32</v>
          </cell>
          <cell r="F29">
            <v>28</v>
          </cell>
          <cell r="G29">
            <v>42</v>
          </cell>
          <cell r="H29">
            <v>30</v>
          </cell>
          <cell r="I29">
            <v>34</v>
          </cell>
          <cell r="J29">
            <v>52</v>
          </cell>
          <cell r="K29">
            <v>40</v>
          </cell>
          <cell r="L29">
            <v>49</v>
          </cell>
          <cell r="M29">
            <v>31</v>
          </cell>
          <cell r="N29">
            <v>15</v>
          </cell>
          <cell r="O29">
            <v>29</v>
          </cell>
          <cell r="P29">
            <v>14</v>
          </cell>
          <cell r="Q29">
            <v>41</v>
          </cell>
          <cell r="R29">
            <v>36</v>
          </cell>
        </row>
        <row r="31">
          <cell r="D31">
            <v>62</v>
          </cell>
          <cell r="E31">
            <v>145</v>
          </cell>
          <cell r="F31">
            <v>116</v>
          </cell>
          <cell r="G31">
            <v>192</v>
          </cell>
          <cell r="H31">
            <v>112</v>
          </cell>
          <cell r="I31">
            <v>141</v>
          </cell>
          <cell r="J31">
            <v>218</v>
          </cell>
          <cell r="K31">
            <v>198</v>
          </cell>
          <cell r="L31">
            <v>243</v>
          </cell>
          <cell r="M31">
            <v>134</v>
          </cell>
          <cell r="N31">
            <v>66</v>
          </cell>
          <cell r="O31">
            <v>133</v>
          </cell>
          <cell r="P31">
            <v>67</v>
          </cell>
          <cell r="Q31">
            <v>184</v>
          </cell>
          <cell r="R31">
            <v>130</v>
          </cell>
        </row>
        <row r="32">
          <cell r="B32" t="str">
            <v>вопрос 11. Как бы Вы оценили работу по оздоровлению обучающихся в организации</v>
          </cell>
          <cell r="D32">
            <v>13</v>
          </cell>
          <cell r="E32">
            <v>32</v>
          </cell>
          <cell r="F32">
            <v>28</v>
          </cell>
          <cell r="G32">
            <v>42</v>
          </cell>
          <cell r="H32">
            <v>30</v>
          </cell>
          <cell r="I32">
            <v>34</v>
          </cell>
          <cell r="J32">
            <v>52</v>
          </cell>
          <cell r="K32">
            <v>40</v>
          </cell>
          <cell r="L32">
            <v>49</v>
          </cell>
          <cell r="M32">
            <v>31</v>
          </cell>
          <cell r="N32">
            <v>15</v>
          </cell>
          <cell r="O32">
            <v>29</v>
          </cell>
          <cell r="P32">
            <v>14</v>
          </cell>
          <cell r="Q32">
            <v>41</v>
          </cell>
          <cell r="R32">
            <v>36</v>
          </cell>
        </row>
        <row r="34">
          <cell r="D34">
            <v>63</v>
          </cell>
          <cell r="E34">
            <v>138</v>
          </cell>
          <cell r="F34">
            <v>112</v>
          </cell>
          <cell r="G34">
            <v>194</v>
          </cell>
          <cell r="H34">
            <v>132</v>
          </cell>
          <cell r="I34">
            <v>151</v>
          </cell>
          <cell r="J34">
            <v>228</v>
          </cell>
          <cell r="K34">
            <v>198</v>
          </cell>
          <cell r="L34">
            <v>243</v>
          </cell>
          <cell r="M34">
            <v>133</v>
          </cell>
          <cell r="N34">
            <v>68</v>
          </cell>
          <cell r="O34">
            <v>132</v>
          </cell>
          <cell r="P34">
            <v>62</v>
          </cell>
          <cell r="Q34">
            <v>188</v>
          </cell>
          <cell r="R34">
            <v>123</v>
          </cell>
        </row>
        <row r="35">
          <cell r="B35" t="str">
            <v>вопрос 12. Как бы Вы оценили качество питания в организации (при отсутствии – 0)</v>
          </cell>
          <cell r="D35">
            <v>13</v>
          </cell>
          <cell r="E35">
            <v>32</v>
          </cell>
          <cell r="F35">
            <v>28</v>
          </cell>
          <cell r="G35">
            <v>42</v>
          </cell>
          <cell r="H35">
            <v>30</v>
          </cell>
          <cell r="I35">
            <v>34</v>
          </cell>
          <cell r="J35">
            <v>52</v>
          </cell>
          <cell r="K35">
            <v>40</v>
          </cell>
          <cell r="L35">
            <v>49</v>
          </cell>
          <cell r="M35">
            <v>31</v>
          </cell>
          <cell r="N35">
            <v>15</v>
          </cell>
          <cell r="O35">
            <v>29</v>
          </cell>
          <cell r="P35">
            <v>14</v>
          </cell>
          <cell r="Q35">
            <v>41</v>
          </cell>
          <cell r="R35">
            <v>36</v>
          </cell>
        </row>
        <row r="37">
          <cell r="D37">
            <v>62</v>
          </cell>
          <cell r="E37">
            <v>133</v>
          </cell>
          <cell r="F37">
            <v>116</v>
          </cell>
          <cell r="G37">
            <v>141</v>
          </cell>
          <cell r="H37">
            <v>121</v>
          </cell>
          <cell r="I37">
            <v>147</v>
          </cell>
          <cell r="J37">
            <v>220</v>
          </cell>
          <cell r="K37">
            <v>196</v>
          </cell>
          <cell r="L37">
            <v>238</v>
          </cell>
          <cell r="M37">
            <v>133</v>
          </cell>
          <cell r="N37">
            <v>62</v>
          </cell>
          <cell r="O37">
            <v>129</v>
          </cell>
          <cell r="P37">
            <v>60</v>
          </cell>
          <cell r="Q37">
            <v>185</v>
          </cell>
          <cell r="R37">
            <v>109</v>
          </cell>
        </row>
        <row r="38">
          <cell r="B38" t="str">
            <v>вопрос 13. Как бы Вы оценили условия для индивидуальной работы с обучающимися в организации</v>
          </cell>
          <cell r="D38">
            <v>13</v>
          </cell>
          <cell r="E38">
            <v>32</v>
          </cell>
          <cell r="F38">
            <v>28</v>
          </cell>
          <cell r="G38">
            <v>42</v>
          </cell>
          <cell r="H38">
            <v>30</v>
          </cell>
          <cell r="I38">
            <v>34</v>
          </cell>
          <cell r="J38">
            <v>52</v>
          </cell>
          <cell r="K38">
            <v>40</v>
          </cell>
          <cell r="L38">
            <v>49</v>
          </cell>
          <cell r="M38">
            <v>31</v>
          </cell>
          <cell r="N38">
            <v>15</v>
          </cell>
          <cell r="O38">
            <v>29</v>
          </cell>
          <cell r="P38">
            <v>14</v>
          </cell>
          <cell r="Q38">
            <v>41</v>
          </cell>
          <cell r="R38">
            <v>36</v>
          </cell>
        </row>
        <row r="40">
          <cell r="D40">
            <v>65</v>
          </cell>
          <cell r="E40">
            <v>130</v>
          </cell>
          <cell r="F40">
            <v>116</v>
          </cell>
          <cell r="G40">
            <v>187</v>
          </cell>
          <cell r="H40">
            <v>135</v>
          </cell>
          <cell r="I40">
            <v>152</v>
          </cell>
          <cell r="J40">
            <v>207</v>
          </cell>
          <cell r="K40">
            <v>198</v>
          </cell>
          <cell r="L40">
            <v>243</v>
          </cell>
          <cell r="M40">
            <v>136</v>
          </cell>
          <cell r="N40">
            <v>64</v>
          </cell>
          <cell r="O40">
            <v>132</v>
          </cell>
          <cell r="P40">
            <v>60</v>
          </cell>
          <cell r="Q40">
            <v>188</v>
          </cell>
          <cell r="R40">
            <v>113</v>
          </cell>
        </row>
        <row r="41">
          <cell r="B41" t="str">
            <v>вопрос 14. Как бы Вы оценили режим работы организации (дни, время начала и окончания работы, продолжительность занятий)</v>
          </cell>
          <cell r="D41">
            <v>13</v>
          </cell>
          <cell r="E41">
            <v>32</v>
          </cell>
          <cell r="F41">
            <v>28</v>
          </cell>
          <cell r="G41">
            <v>42</v>
          </cell>
          <cell r="H41">
            <v>30</v>
          </cell>
          <cell r="I41">
            <v>34</v>
          </cell>
          <cell r="J41">
            <v>52</v>
          </cell>
          <cell r="K41">
            <v>40</v>
          </cell>
          <cell r="L41">
            <v>49</v>
          </cell>
          <cell r="M41">
            <v>31</v>
          </cell>
          <cell r="N41">
            <v>15</v>
          </cell>
          <cell r="O41">
            <v>29</v>
          </cell>
          <cell r="P41">
            <v>14</v>
          </cell>
          <cell r="Q41">
            <v>41</v>
          </cell>
          <cell r="R41">
            <v>36</v>
          </cell>
        </row>
        <row r="43">
          <cell r="D43">
            <v>60</v>
          </cell>
          <cell r="E43">
            <v>144</v>
          </cell>
          <cell r="F43">
            <v>116</v>
          </cell>
          <cell r="G43">
            <v>200</v>
          </cell>
          <cell r="H43">
            <v>137</v>
          </cell>
          <cell r="I43">
            <v>161</v>
          </cell>
          <cell r="J43">
            <v>240</v>
          </cell>
          <cell r="K43">
            <v>198</v>
          </cell>
          <cell r="L43">
            <v>242</v>
          </cell>
          <cell r="M43">
            <v>136</v>
          </cell>
          <cell r="N43">
            <v>67</v>
          </cell>
          <cell r="O43">
            <v>129</v>
          </cell>
          <cell r="P43">
            <v>64</v>
          </cell>
          <cell r="Q43">
            <v>189</v>
          </cell>
          <cell r="R43">
            <v>135</v>
          </cell>
        </row>
        <row r="44">
          <cell r="B44" t="str">
            <v>вопрос 15. Как бы Вы оценили возможность получения и качество дополнительных платных услуг в организации (при отсутствии – 0)</v>
          </cell>
          <cell r="D44">
            <v>13</v>
          </cell>
          <cell r="E44">
            <v>32</v>
          </cell>
          <cell r="F44">
            <v>28</v>
          </cell>
          <cell r="G44">
            <v>42</v>
          </cell>
          <cell r="H44">
            <v>30</v>
          </cell>
          <cell r="I44">
            <v>34</v>
          </cell>
          <cell r="J44">
            <v>52</v>
          </cell>
          <cell r="K44">
            <v>40</v>
          </cell>
          <cell r="L44">
            <v>49</v>
          </cell>
          <cell r="M44">
            <v>31</v>
          </cell>
          <cell r="N44">
            <v>15</v>
          </cell>
          <cell r="O44">
            <v>29</v>
          </cell>
          <cell r="P44">
            <v>14</v>
          </cell>
          <cell r="Q44">
            <v>41</v>
          </cell>
          <cell r="R44">
            <v>36</v>
          </cell>
        </row>
        <row r="46">
          <cell r="D46">
            <v>61</v>
          </cell>
          <cell r="E46">
            <v>143</v>
          </cell>
          <cell r="F46">
            <v>113</v>
          </cell>
          <cell r="G46">
            <v>199</v>
          </cell>
          <cell r="H46">
            <v>141</v>
          </cell>
          <cell r="I46">
            <v>160</v>
          </cell>
          <cell r="J46">
            <v>222</v>
          </cell>
          <cell r="K46">
            <v>198</v>
          </cell>
          <cell r="L46">
            <v>241</v>
          </cell>
          <cell r="M46">
            <v>136</v>
          </cell>
          <cell r="N46">
            <v>67</v>
          </cell>
          <cell r="O46">
            <v>128</v>
          </cell>
          <cell r="P46">
            <v>19</v>
          </cell>
          <cell r="Q46">
            <v>174</v>
          </cell>
          <cell r="R46">
            <v>71</v>
          </cell>
        </row>
        <row r="47">
          <cell r="B47" t="str">
            <v>вопрос 16. Как бы Вы оценили поддержку в организации обучающихся, проявляющих повышенный интерес к творчеству или познанию окружающего мира</v>
          </cell>
          <cell r="D47">
            <v>13</v>
          </cell>
          <cell r="E47">
            <v>32</v>
          </cell>
          <cell r="F47">
            <v>28</v>
          </cell>
          <cell r="G47">
            <v>42</v>
          </cell>
          <cell r="H47">
            <v>30</v>
          </cell>
          <cell r="I47">
            <v>34</v>
          </cell>
          <cell r="J47">
            <v>52</v>
          </cell>
          <cell r="K47">
            <v>40</v>
          </cell>
          <cell r="L47">
            <v>49</v>
          </cell>
          <cell r="M47">
            <v>31</v>
          </cell>
          <cell r="N47">
            <v>15</v>
          </cell>
          <cell r="O47">
            <v>29</v>
          </cell>
          <cell r="P47">
            <v>14</v>
          </cell>
          <cell r="Q47">
            <v>41</v>
          </cell>
          <cell r="R47">
            <v>36</v>
          </cell>
        </row>
        <row r="49">
          <cell r="D49">
            <v>62</v>
          </cell>
          <cell r="E49">
            <v>139</v>
          </cell>
          <cell r="F49">
            <v>115</v>
          </cell>
          <cell r="G49">
            <v>198</v>
          </cell>
          <cell r="H49">
            <v>132</v>
          </cell>
          <cell r="I49">
            <v>158</v>
          </cell>
          <cell r="J49">
            <v>227</v>
          </cell>
          <cell r="K49">
            <v>198</v>
          </cell>
          <cell r="L49">
            <v>241</v>
          </cell>
          <cell r="M49">
            <v>132</v>
          </cell>
          <cell r="N49">
            <v>65</v>
          </cell>
          <cell r="O49">
            <v>129</v>
          </cell>
          <cell r="P49">
            <v>56</v>
          </cell>
          <cell r="Q49">
            <v>188</v>
          </cell>
          <cell r="R49">
            <v>105</v>
          </cell>
        </row>
        <row r="50">
          <cell r="B50" t="str">
            <v>вопрос 17. Как бы Вы оценили возможность получения обучающимися психолого-педагогической, медицинской и социальной помощи в организации</v>
          </cell>
          <cell r="D50">
            <v>13</v>
          </cell>
          <cell r="E50">
            <v>32</v>
          </cell>
          <cell r="F50">
            <v>28</v>
          </cell>
          <cell r="G50">
            <v>42</v>
          </cell>
          <cell r="H50">
            <v>30</v>
          </cell>
          <cell r="I50">
            <v>34</v>
          </cell>
          <cell r="J50">
            <v>52</v>
          </cell>
          <cell r="K50">
            <v>40</v>
          </cell>
          <cell r="L50">
            <v>49</v>
          </cell>
          <cell r="M50">
            <v>31</v>
          </cell>
          <cell r="N50">
            <v>15</v>
          </cell>
          <cell r="O50">
            <v>29</v>
          </cell>
          <cell r="P50">
            <v>14</v>
          </cell>
          <cell r="Q50">
            <v>41</v>
          </cell>
          <cell r="R50">
            <v>36</v>
          </cell>
        </row>
        <row r="52">
          <cell r="D52">
            <v>63</v>
          </cell>
          <cell r="E52">
            <v>139</v>
          </cell>
          <cell r="F52">
            <v>117</v>
          </cell>
          <cell r="G52">
            <v>176</v>
          </cell>
          <cell r="H52">
            <v>135</v>
          </cell>
          <cell r="I52">
            <v>155</v>
          </cell>
          <cell r="J52">
            <v>223</v>
          </cell>
          <cell r="K52">
            <v>198</v>
          </cell>
          <cell r="L52">
            <v>240</v>
          </cell>
          <cell r="M52">
            <v>137</v>
          </cell>
          <cell r="N52">
            <v>59</v>
          </cell>
          <cell r="O52">
            <v>131</v>
          </cell>
          <cell r="P52">
            <v>53</v>
          </cell>
          <cell r="Q52">
            <v>188</v>
          </cell>
          <cell r="R52">
            <v>100</v>
          </cell>
        </row>
        <row r="53">
          <cell r="B53" t="str">
            <v xml:space="preserve">вопрос 18. Как бы Вы оценили условия организации обучения и воспитания обучающихся с ограниченными возможностями здоровья и инвалидов </v>
          </cell>
          <cell r="D53">
            <v>13</v>
          </cell>
          <cell r="E53">
            <v>32</v>
          </cell>
          <cell r="F53">
            <v>28</v>
          </cell>
          <cell r="G53">
            <v>42</v>
          </cell>
          <cell r="H53">
            <v>30</v>
          </cell>
          <cell r="I53">
            <v>34</v>
          </cell>
          <cell r="J53">
            <v>52</v>
          </cell>
          <cell r="K53">
            <v>40</v>
          </cell>
          <cell r="L53">
            <v>49</v>
          </cell>
          <cell r="M53">
            <v>31</v>
          </cell>
          <cell r="N53">
            <v>15</v>
          </cell>
          <cell r="O53">
            <v>29</v>
          </cell>
          <cell r="P53">
            <v>14</v>
          </cell>
          <cell r="Q53">
            <v>41</v>
          </cell>
          <cell r="R53">
            <v>36</v>
          </cell>
        </row>
        <row r="55">
          <cell r="D55">
            <v>63</v>
          </cell>
          <cell r="E55">
            <v>138</v>
          </cell>
          <cell r="F55">
            <v>111</v>
          </cell>
          <cell r="G55">
            <v>175</v>
          </cell>
          <cell r="H55">
            <v>127</v>
          </cell>
          <cell r="I55">
            <v>148</v>
          </cell>
          <cell r="J55">
            <v>192</v>
          </cell>
          <cell r="K55">
            <v>195</v>
          </cell>
          <cell r="L55">
            <v>242</v>
          </cell>
          <cell r="M55">
            <v>127</v>
          </cell>
          <cell r="N55">
            <v>62</v>
          </cell>
          <cell r="O55">
            <v>127</v>
          </cell>
          <cell r="P55">
            <v>52</v>
          </cell>
          <cell r="Q55">
            <v>185</v>
          </cell>
          <cell r="R55">
            <v>88</v>
          </cell>
        </row>
        <row r="62">
          <cell r="B62" t="str">
            <v>вопрос 21. Готовы ли Вы к работе с детьми с ограниченными возможностями здоровья?</v>
          </cell>
          <cell r="D62">
            <v>13</v>
          </cell>
          <cell r="E62">
            <v>32</v>
          </cell>
          <cell r="F62">
            <v>28</v>
          </cell>
          <cell r="G62">
            <v>42</v>
          </cell>
          <cell r="H62">
            <v>30</v>
          </cell>
          <cell r="I62">
            <v>34</v>
          </cell>
          <cell r="J62">
            <v>52</v>
          </cell>
          <cell r="K62">
            <v>40</v>
          </cell>
          <cell r="L62">
            <v>49</v>
          </cell>
          <cell r="M62">
            <v>31</v>
          </cell>
          <cell r="N62">
            <v>15</v>
          </cell>
          <cell r="O62">
            <v>29</v>
          </cell>
          <cell r="P62">
            <v>14</v>
          </cell>
          <cell r="Q62">
            <v>41</v>
          </cell>
          <cell r="R62">
            <v>36</v>
          </cell>
        </row>
        <row r="64">
          <cell r="D64">
            <v>60</v>
          </cell>
          <cell r="E64">
            <v>126</v>
          </cell>
          <cell r="F64">
            <v>109</v>
          </cell>
          <cell r="G64">
            <v>150</v>
          </cell>
          <cell r="H64">
            <v>126</v>
          </cell>
          <cell r="I64">
            <v>149</v>
          </cell>
          <cell r="J64">
            <v>161</v>
          </cell>
          <cell r="K64">
            <v>184</v>
          </cell>
          <cell r="L64">
            <v>241</v>
          </cell>
          <cell r="M64">
            <v>132</v>
          </cell>
          <cell r="N64">
            <v>64</v>
          </cell>
          <cell r="O64">
            <v>129</v>
          </cell>
          <cell r="P64">
            <v>51</v>
          </cell>
          <cell r="Q64">
            <v>185</v>
          </cell>
          <cell r="R64">
            <v>107</v>
          </cell>
        </row>
        <row r="65">
          <cell r="B65" t="str">
            <v>вопрос 22. Готовы ли Вы участвовать в реализации образовательных программ с использованием дистанционных образовательных технологий?</v>
          </cell>
          <cell r="D65">
            <v>13</v>
          </cell>
          <cell r="E65">
            <v>32</v>
          </cell>
          <cell r="F65">
            <v>28</v>
          </cell>
          <cell r="G65">
            <v>42</v>
          </cell>
          <cell r="H65">
            <v>30</v>
          </cell>
          <cell r="I65">
            <v>34</v>
          </cell>
          <cell r="J65">
            <v>52</v>
          </cell>
          <cell r="K65">
            <v>40</v>
          </cell>
          <cell r="L65">
            <v>49</v>
          </cell>
          <cell r="M65">
            <v>31</v>
          </cell>
          <cell r="N65">
            <v>15</v>
          </cell>
          <cell r="O65">
            <v>29</v>
          </cell>
          <cell r="P65">
            <v>14</v>
          </cell>
          <cell r="Q65">
            <v>41</v>
          </cell>
          <cell r="R65">
            <v>36</v>
          </cell>
        </row>
        <row r="67">
          <cell r="D67">
            <v>61</v>
          </cell>
          <cell r="E67">
            <v>129</v>
          </cell>
          <cell r="F67">
            <v>106</v>
          </cell>
          <cell r="G67">
            <v>184</v>
          </cell>
          <cell r="H67">
            <v>116</v>
          </cell>
          <cell r="I67">
            <v>145</v>
          </cell>
          <cell r="J67">
            <v>202</v>
          </cell>
          <cell r="K67">
            <v>185</v>
          </cell>
          <cell r="L67">
            <v>231</v>
          </cell>
          <cell r="M67">
            <v>135</v>
          </cell>
          <cell r="N67">
            <v>64</v>
          </cell>
          <cell r="O67">
            <v>133</v>
          </cell>
          <cell r="P67">
            <v>57</v>
          </cell>
          <cell r="Q67">
            <v>187</v>
          </cell>
          <cell r="R67">
            <v>103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://bus.gov.ru/pub/agency/63056" TargetMode="External"/><Relationship Id="rId13" Type="http://schemas.openxmlformats.org/officeDocument/2006/relationships/hyperlink" Target="http://bus.gov.ru/pub/agency/119489" TargetMode="External"/><Relationship Id="rId18" Type="http://schemas.openxmlformats.org/officeDocument/2006/relationships/hyperlink" Target="http://dou4-morozko-megion.caduk.ru/index.html" TargetMode="External"/><Relationship Id="rId26" Type="http://schemas.openxmlformats.org/officeDocument/2006/relationships/hyperlink" Target="http://school4-megion.ru/smile/" TargetMode="External"/><Relationship Id="rId3" Type="http://schemas.openxmlformats.org/officeDocument/2006/relationships/hyperlink" Target="http://bus.gov.ru/pub/agency/52440" TargetMode="External"/><Relationship Id="rId21" Type="http://schemas.openxmlformats.org/officeDocument/2006/relationships/hyperlink" Target="http://&#1073;&#1077;&#1083;&#1086;&#1089;&#1085;&#1077;&#1078;&#1082;&#1072;-&#1084;&#1077;&#1075;&#1080;&#1086;&#1085;.&#1088;&#1092;/" TargetMode="External"/><Relationship Id="rId7" Type="http://schemas.openxmlformats.org/officeDocument/2006/relationships/hyperlink" Target="http://bus.gov.ru/pub/agency/81946" TargetMode="External"/><Relationship Id="rId12" Type="http://schemas.openxmlformats.org/officeDocument/2006/relationships/hyperlink" Target="http://bus.gov.ru/pub/agency/620664" TargetMode="External"/><Relationship Id="rId17" Type="http://schemas.openxmlformats.org/officeDocument/2006/relationships/hyperlink" Target="http://ds-rodnichok.edusite.ru/" TargetMode="External"/><Relationship Id="rId25" Type="http://schemas.openxmlformats.org/officeDocument/2006/relationships/hyperlink" Target="http://shkola9.edu.ru/index.php/detskij-sad-sovjonok" TargetMode="External"/><Relationship Id="rId2" Type="http://schemas.openxmlformats.org/officeDocument/2006/relationships/hyperlink" Target="http://bus.gov.ru/pub/agency/223777" TargetMode="External"/><Relationship Id="rId16" Type="http://schemas.openxmlformats.org/officeDocument/2006/relationships/hyperlink" Target="http://buratino6.caduk.ru/index.html" TargetMode="External"/><Relationship Id="rId20" Type="http://schemas.openxmlformats.org/officeDocument/2006/relationships/hyperlink" Target="http://&#1085;&#1077;&#1079;&#1072;&#1073;&#1091;&#1076;&#1082;&#1072;-7.&#1088;&#1092;/" TargetMode="External"/><Relationship Id="rId1" Type="http://schemas.openxmlformats.org/officeDocument/2006/relationships/hyperlink" Target="http://bus.gov.ru/pub/agency/61233" TargetMode="External"/><Relationship Id="rId6" Type="http://schemas.openxmlformats.org/officeDocument/2006/relationships/hyperlink" Target="http://bus.gov.ru/pub/agency/74295" TargetMode="External"/><Relationship Id="rId11" Type="http://schemas.openxmlformats.org/officeDocument/2006/relationships/hyperlink" Target="http://bus.gov.ru/pub/agency/270166" TargetMode="External"/><Relationship Id="rId24" Type="http://schemas.openxmlformats.org/officeDocument/2006/relationships/hyperlink" Target="http://ds-umka.hmansy.prosadiki.ru/" TargetMode="External"/><Relationship Id="rId5" Type="http://schemas.openxmlformats.org/officeDocument/2006/relationships/hyperlink" Target="http://bus.gov.ru/pub/agency/179341" TargetMode="External"/><Relationship Id="rId15" Type="http://schemas.openxmlformats.org/officeDocument/2006/relationships/hyperlink" Target="http://bus.gov.ru/pub/agency/32249" TargetMode="External"/><Relationship Id="rId23" Type="http://schemas.openxmlformats.org/officeDocument/2006/relationships/hyperlink" Target="http://&#1088;&#1086;&#1089;&#1080;&#1085;&#1082;&#1072;-&#1084;&#1077;&#1075;&#1080;&#1086;&#1085;.caduk.ru/" TargetMode="External"/><Relationship Id="rId28" Type="http://schemas.openxmlformats.org/officeDocument/2006/relationships/printerSettings" Target="../printerSettings/printerSettings17.bin"/><Relationship Id="rId10" Type="http://schemas.openxmlformats.org/officeDocument/2006/relationships/hyperlink" Target="http://bus.gov.ru/pub/agency/17737" TargetMode="External"/><Relationship Id="rId19" Type="http://schemas.openxmlformats.org/officeDocument/2006/relationships/hyperlink" Target="http://krepysh-megion.edusite.ru/" TargetMode="External"/><Relationship Id="rId4" Type="http://schemas.openxmlformats.org/officeDocument/2006/relationships/hyperlink" Target="http://bus.gov.ru/pub/agency/54686" TargetMode="External"/><Relationship Id="rId9" Type="http://schemas.openxmlformats.org/officeDocument/2006/relationships/hyperlink" Target="http://bus.gov.ru/pub/agency/23626" TargetMode="External"/><Relationship Id="rId14" Type="http://schemas.openxmlformats.org/officeDocument/2006/relationships/hyperlink" Target="http://bus.gov.ru/pub/agency/224904" TargetMode="External"/><Relationship Id="rId22" Type="http://schemas.openxmlformats.org/officeDocument/2006/relationships/hyperlink" Target="http://&#1079;&#1086;&#1083;&#1086;&#1090;&#1072;&#1103;-&#1088;&#1099;&#1073;&#1082;&#1072;-&#1084;&#1077;&#1075;&#1080;&#1086;&#1085;.&#1088;&#1092;/index.html" TargetMode="External"/><Relationship Id="rId27" Type="http://schemas.openxmlformats.org/officeDocument/2006/relationships/hyperlink" Target="https://15ugorka.tvoysadik.ru/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://bus.gov.ru/pub/agency/63056" TargetMode="External"/><Relationship Id="rId13" Type="http://schemas.openxmlformats.org/officeDocument/2006/relationships/hyperlink" Target="http://bus.gov.ru/pub/agency/119489" TargetMode="External"/><Relationship Id="rId18" Type="http://schemas.openxmlformats.org/officeDocument/2006/relationships/hyperlink" Target="http://dou4-morozko-megion.caduk.ru/index.html" TargetMode="External"/><Relationship Id="rId26" Type="http://schemas.openxmlformats.org/officeDocument/2006/relationships/hyperlink" Target="http://school4-megion.ru/smile/" TargetMode="External"/><Relationship Id="rId3" Type="http://schemas.openxmlformats.org/officeDocument/2006/relationships/hyperlink" Target="http://bus.gov.ru/pub/agency/52440" TargetMode="External"/><Relationship Id="rId21" Type="http://schemas.openxmlformats.org/officeDocument/2006/relationships/hyperlink" Target="http://&#1073;&#1077;&#1083;&#1086;&#1089;&#1085;&#1077;&#1078;&#1082;&#1072;-&#1084;&#1077;&#1075;&#1080;&#1086;&#1085;.&#1088;&#1092;/" TargetMode="External"/><Relationship Id="rId7" Type="http://schemas.openxmlformats.org/officeDocument/2006/relationships/hyperlink" Target="http://bus.gov.ru/pub/agency/81946" TargetMode="External"/><Relationship Id="rId12" Type="http://schemas.openxmlformats.org/officeDocument/2006/relationships/hyperlink" Target="http://bus.gov.ru/pub/agency/620664" TargetMode="External"/><Relationship Id="rId17" Type="http://schemas.openxmlformats.org/officeDocument/2006/relationships/hyperlink" Target="http://ds-rodnichok.edusite.ru/" TargetMode="External"/><Relationship Id="rId25" Type="http://schemas.openxmlformats.org/officeDocument/2006/relationships/hyperlink" Target="http://shkola9.edu.ru/index.php/detskij-sad-sovjonok" TargetMode="External"/><Relationship Id="rId2" Type="http://schemas.openxmlformats.org/officeDocument/2006/relationships/hyperlink" Target="http://bus.gov.ru/pub/agency/223777" TargetMode="External"/><Relationship Id="rId16" Type="http://schemas.openxmlformats.org/officeDocument/2006/relationships/hyperlink" Target="http://buratino6.caduk.ru/index.html" TargetMode="External"/><Relationship Id="rId20" Type="http://schemas.openxmlformats.org/officeDocument/2006/relationships/hyperlink" Target="http://&#1085;&#1077;&#1079;&#1072;&#1073;&#1091;&#1076;&#1082;&#1072;-7.&#1088;&#1092;/" TargetMode="External"/><Relationship Id="rId1" Type="http://schemas.openxmlformats.org/officeDocument/2006/relationships/hyperlink" Target="http://bus.gov.ru/pub/agency/61233" TargetMode="External"/><Relationship Id="rId6" Type="http://schemas.openxmlformats.org/officeDocument/2006/relationships/hyperlink" Target="http://bus.gov.ru/pub/agency/74295" TargetMode="External"/><Relationship Id="rId11" Type="http://schemas.openxmlformats.org/officeDocument/2006/relationships/hyperlink" Target="http://bus.gov.ru/pub/agency/270166" TargetMode="External"/><Relationship Id="rId24" Type="http://schemas.openxmlformats.org/officeDocument/2006/relationships/hyperlink" Target="http://ds-umka.hmansy.prosadiki.ru/" TargetMode="External"/><Relationship Id="rId5" Type="http://schemas.openxmlformats.org/officeDocument/2006/relationships/hyperlink" Target="http://bus.gov.ru/pub/agency/179341" TargetMode="External"/><Relationship Id="rId15" Type="http://schemas.openxmlformats.org/officeDocument/2006/relationships/hyperlink" Target="http://bus.gov.ru/pub/agency/32249" TargetMode="External"/><Relationship Id="rId23" Type="http://schemas.openxmlformats.org/officeDocument/2006/relationships/hyperlink" Target="http://&#1088;&#1086;&#1089;&#1080;&#1085;&#1082;&#1072;-&#1084;&#1077;&#1075;&#1080;&#1086;&#1085;.caduk.ru/" TargetMode="External"/><Relationship Id="rId28" Type="http://schemas.openxmlformats.org/officeDocument/2006/relationships/printerSettings" Target="../printerSettings/printerSettings18.bin"/><Relationship Id="rId10" Type="http://schemas.openxmlformats.org/officeDocument/2006/relationships/hyperlink" Target="http://bus.gov.ru/pub/agency/17737" TargetMode="External"/><Relationship Id="rId19" Type="http://schemas.openxmlformats.org/officeDocument/2006/relationships/hyperlink" Target="http://krepysh-megion.edusite.ru/" TargetMode="External"/><Relationship Id="rId4" Type="http://schemas.openxmlformats.org/officeDocument/2006/relationships/hyperlink" Target="http://bus.gov.ru/pub/agency/54686" TargetMode="External"/><Relationship Id="rId9" Type="http://schemas.openxmlformats.org/officeDocument/2006/relationships/hyperlink" Target="http://bus.gov.ru/pub/agency/23626" TargetMode="External"/><Relationship Id="rId14" Type="http://schemas.openxmlformats.org/officeDocument/2006/relationships/hyperlink" Target="http://bus.gov.ru/pub/agency/224904" TargetMode="External"/><Relationship Id="rId22" Type="http://schemas.openxmlformats.org/officeDocument/2006/relationships/hyperlink" Target="http://&#1079;&#1086;&#1083;&#1086;&#1090;&#1072;&#1103;-&#1088;&#1099;&#1073;&#1082;&#1072;-&#1084;&#1077;&#1075;&#1080;&#1086;&#1085;.&#1088;&#1092;/index.html" TargetMode="External"/><Relationship Id="rId27" Type="http://schemas.openxmlformats.org/officeDocument/2006/relationships/hyperlink" Target="https://15ugorka.tvoysadik.ru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X108"/>
  <sheetViews>
    <sheetView topLeftCell="A25" zoomScale="70" zoomScaleNormal="70" workbookViewId="0">
      <selection activeCell="L36" sqref="L36"/>
    </sheetView>
  </sheetViews>
  <sheetFormatPr defaultRowHeight="15.75" x14ac:dyDescent="0.25"/>
  <cols>
    <col min="1" max="1" width="4" style="28" customWidth="1"/>
    <col min="2" max="2" width="15.7109375" style="28" customWidth="1"/>
    <col min="3" max="3" width="41.140625" style="28" customWidth="1"/>
    <col min="4" max="4" width="9.140625" style="28" customWidth="1"/>
    <col min="5" max="5" width="11.42578125" style="28" customWidth="1"/>
    <col min="6" max="6" width="6.5703125" style="28" customWidth="1"/>
    <col min="7" max="7" width="13.42578125" style="28" customWidth="1"/>
    <col min="8" max="8" width="11.7109375" style="28" customWidth="1"/>
    <col min="9" max="9" width="11.28515625" style="28" customWidth="1"/>
    <col min="10" max="10" width="5.42578125" style="28" customWidth="1"/>
    <col min="11" max="11" width="15.42578125" style="28" customWidth="1"/>
    <col min="12" max="13" width="11.5703125" style="28" customWidth="1"/>
    <col min="14" max="14" width="12" style="28" customWidth="1"/>
    <col min="15" max="15" width="5.28515625" style="28" customWidth="1"/>
    <col min="16" max="16" width="3.5703125" style="28" customWidth="1"/>
    <col min="17" max="17" width="15.85546875" style="28" customWidth="1"/>
    <col min="18" max="18" width="10.7109375" style="28" bestFit="1" customWidth="1"/>
    <col min="19" max="19" width="12.42578125" style="28" customWidth="1"/>
    <col min="20" max="20" width="13.140625" style="28" customWidth="1"/>
    <col min="21" max="21" width="14.7109375" style="28" customWidth="1"/>
    <col min="22" max="22" width="14" style="28" customWidth="1"/>
    <col min="23" max="23" width="17.85546875" style="28" customWidth="1"/>
    <col min="24" max="24" width="20.28515625" style="28" customWidth="1"/>
    <col min="25" max="16384" width="9.140625" style="28"/>
  </cols>
  <sheetData>
    <row r="1" spans="2:20" ht="16.5" thickBot="1" x14ac:dyDescent="0.3">
      <c r="P1" s="29"/>
    </row>
    <row r="2" spans="2:20" ht="33" customHeight="1" x14ac:dyDescent="0.25">
      <c r="B2" s="191" t="s">
        <v>36</v>
      </c>
      <c r="C2" s="192"/>
      <c r="D2" s="193" t="s">
        <v>237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4"/>
      <c r="P2" s="30"/>
    </row>
    <row r="3" spans="2:20" x14ac:dyDescent="0.25">
      <c r="B3" s="195" t="s">
        <v>37</v>
      </c>
      <c r="C3" s="196"/>
      <c r="D3" s="197" t="s">
        <v>294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9"/>
      <c r="P3" s="31"/>
    </row>
    <row r="4" spans="2:20" x14ac:dyDescent="0.25">
      <c r="B4" s="195" t="s">
        <v>38</v>
      </c>
      <c r="C4" s="196"/>
      <c r="D4" s="197" t="s">
        <v>268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9"/>
      <c r="P4" s="31"/>
    </row>
    <row r="5" spans="2:20" x14ac:dyDescent="0.25">
      <c r="B5" s="195" t="s">
        <v>39</v>
      </c>
      <c r="C5" s="196"/>
      <c r="D5" s="197" t="s">
        <v>253</v>
      </c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9"/>
      <c r="P5" s="31"/>
    </row>
    <row r="6" spans="2:20" x14ac:dyDescent="0.25">
      <c r="B6" s="32"/>
      <c r="C6" s="33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36"/>
    </row>
    <row r="7" spans="2:20" x14ac:dyDescent="0.25">
      <c r="B7" s="195" t="s">
        <v>40</v>
      </c>
      <c r="C7" s="196"/>
      <c r="D7" s="37" t="s">
        <v>41</v>
      </c>
      <c r="E7" s="38">
        <v>2017</v>
      </c>
      <c r="F7" s="39"/>
      <c r="G7" s="39"/>
      <c r="H7" s="39"/>
      <c r="I7" s="39"/>
      <c r="J7" s="39"/>
      <c r="K7" s="39"/>
      <c r="L7" s="39"/>
      <c r="M7" s="39"/>
      <c r="N7" s="39"/>
      <c r="O7" s="40"/>
      <c r="P7" s="39"/>
    </row>
    <row r="8" spans="2:20" x14ac:dyDescent="0.25">
      <c r="B8" s="41"/>
      <c r="C8" s="27"/>
      <c r="D8" s="42" t="s">
        <v>42</v>
      </c>
      <c r="E8" s="69">
        <v>140.54999999999998</v>
      </c>
      <c r="F8" s="39"/>
      <c r="G8" s="39"/>
      <c r="H8" s="39"/>
      <c r="I8" s="39"/>
      <c r="J8" s="39"/>
      <c r="K8" s="39"/>
      <c r="L8" s="39"/>
      <c r="M8" s="39"/>
      <c r="N8" s="39"/>
      <c r="O8" s="40"/>
      <c r="P8" s="39"/>
    </row>
    <row r="9" spans="2:20" x14ac:dyDescent="0.25">
      <c r="B9" s="41"/>
      <c r="C9" s="27"/>
      <c r="D9" s="42" t="s">
        <v>43</v>
      </c>
      <c r="E9" s="137">
        <v>1</v>
      </c>
      <c r="F9" s="39"/>
      <c r="G9" s="39"/>
      <c r="H9" s="39"/>
      <c r="I9" s="39"/>
      <c r="J9" s="39"/>
      <c r="K9" s="39"/>
      <c r="L9" s="39"/>
      <c r="M9" s="39"/>
      <c r="N9" s="39"/>
      <c r="O9" s="40"/>
      <c r="P9" s="39"/>
    </row>
    <row r="10" spans="2:20" x14ac:dyDescent="0.25">
      <c r="B10" s="41"/>
      <c r="C10" s="34"/>
      <c r="D10" s="34"/>
      <c r="E10" s="34"/>
      <c r="F10" s="36"/>
      <c r="G10" s="36"/>
      <c r="H10" s="36"/>
      <c r="I10" s="36"/>
      <c r="J10" s="36"/>
      <c r="K10" s="36"/>
      <c r="L10" s="36"/>
      <c r="M10" s="36"/>
      <c r="N10" s="36"/>
      <c r="O10" s="44"/>
      <c r="P10" s="36"/>
    </row>
    <row r="11" spans="2:20" x14ac:dyDescent="0.25">
      <c r="B11" s="195" t="s">
        <v>44</v>
      </c>
      <c r="C11" s="196"/>
      <c r="D11" s="37" t="s">
        <v>41</v>
      </c>
      <c r="E11" s="38">
        <v>2017</v>
      </c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39"/>
    </row>
    <row r="12" spans="2:20" ht="31.5" x14ac:dyDescent="0.25">
      <c r="B12" s="45"/>
      <c r="C12" s="46" t="s">
        <v>291</v>
      </c>
      <c r="D12" s="47" t="s">
        <v>42</v>
      </c>
      <c r="E12" s="43">
        <v>101.54999999999998</v>
      </c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39"/>
      <c r="T12" s="48"/>
    </row>
    <row r="13" spans="2:20" ht="47.25" x14ac:dyDescent="0.25">
      <c r="B13" s="45"/>
      <c r="C13" s="46" t="s">
        <v>292</v>
      </c>
      <c r="D13" s="47" t="s">
        <v>42</v>
      </c>
      <c r="E13" s="43">
        <v>20</v>
      </c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39"/>
      <c r="T13" s="48"/>
    </row>
    <row r="14" spans="2:20" ht="63.75" customHeight="1" x14ac:dyDescent="0.25">
      <c r="B14" s="45"/>
      <c r="C14" s="46" t="s">
        <v>293</v>
      </c>
      <c r="D14" s="47" t="s">
        <v>42</v>
      </c>
      <c r="E14" s="43">
        <v>19</v>
      </c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39"/>
      <c r="T14" s="48"/>
    </row>
    <row r="15" spans="2:20" x14ac:dyDescent="0.25">
      <c r="B15" s="45"/>
      <c r="C15" s="34"/>
      <c r="D15" s="34"/>
      <c r="E15" s="34"/>
      <c r="F15" s="39"/>
      <c r="G15" s="39"/>
      <c r="H15" s="39"/>
      <c r="I15" s="39"/>
      <c r="J15" s="39"/>
      <c r="K15" s="39"/>
      <c r="L15" s="39"/>
      <c r="M15" s="39"/>
      <c r="N15" s="39"/>
      <c r="O15" s="40"/>
      <c r="P15" s="39"/>
      <c r="T15" s="48"/>
    </row>
    <row r="16" spans="2:20" ht="16.5" thickBot="1" x14ac:dyDescent="0.3">
      <c r="B16" s="49"/>
      <c r="C16" s="50"/>
      <c r="D16" s="50"/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2"/>
      <c r="P16" s="39"/>
      <c r="T16" s="48"/>
    </row>
    <row r="17" spans="2:22" ht="18" customHeight="1" thickBot="1" x14ac:dyDescent="0.3">
      <c r="T17" s="53"/>
    </row>
    <row r="18" spans="2:22" ht="23.25" customHeight="1" x14ac:dyDescent="0.25"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T18" s="34"/>
      <c r="U18" s="57"/>
      <c r="V18" s="34"/>
    </row>
    <row r="19" spans="2:22" ht="75" customHeight="1" x14ac:dyDescent="0.25">
      <c r="B19" s="66" t="s">
        <v>14</v>
      </c>
      <c r="C19" s="189" t="s">
        <v>51</v>
      </c>
      <c r="D19" s="189"/>
      <c r="E19" s="189"/>
      <c r="F19" s="34"/>
      <c r="G19" s="34"/>
      <c r="H19" s="34"/>
      <c r="I19" s="34"/>
      <c r="J19" s="34"/>
      <c r="K19" s="34"/>
      <c r="L19" s="34"/>
      <c r="M19" s="34"/>
      <c r="N19" s="34"/>
      <c r="O19" s="35"/>
      <c r="T19" s="34"/>
      <c r="U19" s="58"/>
      <c r="V19" s="34"/>
    </row>
    <row r="20" spans="2:22" ht="30" customHeight="1" x14ac:dyDescent="0.25">
      <c r="B20" s="66" t="s">
        <v>17</v>
      </c>
      <c r="C20" s="189" t="s">
        <v>52</v>
      </c>
      <c r="D20" s="189"/>
      <c r="E20" s="189"/>
      <c r="F20" s="34"/>
      <c r="G20" s="34"/>
      <c r="H20" s="34"/>
      <c r="I20" s="34"/>
      <c r="J20" s="34"/>
      <c r="K20" s="34"/>
      <c r="L20" s="34"/>
      <c r="M20" s="34"/>
      <c r="N20" s="34"/>
      <c r="O20" s="35"/>
      <c r="T20" s="34"/>
      <c r="U20" s="58"/>
      <c r="V20" s="34"/>
    </row>
    <row r="21" spans="2:22" ht="76.5" customHeight="1" x14ac:dyDescent="0.25">
      <c r="B21" s="66" t="s">
        <v>15</v>
      </c>
      <c r="C21" s="189" t="s">
        <v>53</v>
      </c>
      <c r="D21" s="189"/>
      <c r="E21" s="189"/>
      <c r="F21" s="34"/>
      <c r="G21" s="34"/>
      <c r="H21" s="34"/>
      <c r="I21" s="34"/>
      <c r="J21" s="34"/>
      <c r="K21" s="34"/>
      <c r="L21" s="34"/>
      <c r="M21" s="34"/>
      <c r="N21" s="34"/>
      <c r="O21" s="35"/>
      <c r="T21" s="34"/>
      <c r="U21" s="58"/>
      <c r="V21" s="34"/>
    </row>
    <row r="22" spans="2:22" ht="59.25" customHeight="1" x14ac:dyDescent="0.25">
      <c r="B22" s="66" t="s">
        <v>54</v>
      </c>
      <c r="C22" s="189" t="s">
        <v>55</v>
      </c>
      <c r="D22" s="189"/>
      <c r="E22" s="189"/>
      <c r="F22" s="34"/>
      <c r="G22" s="34"/>
      <c r="H22" s="34"/>
      <c r="I22" s="34"/>
      <c r="J22" s="34"/>
      <c r="K22" s="34"/>
      <c r="L22" s="34"/>
      <c r="M22" s="34"/>
      <c r="N22" s="34"/>
      <c r="O22" s="35"/>
      <c r="T22" s="34"/>
      <c r="U22" s="58"/>
      <c r="V22" s="34"/>
    </row>
    <row r="23" spans="2:22" ht="19.5" customHeight="1" x14ac:dyDescent="0.25">
      <c r="B23" s="66" t="s">
        <v>56</v>
      </c>
      <c r="C23" s="189" t="s">
        <v>57</v>
      </c>
      <c r="D23" s="189"/>
      <c r="E23" s="189"/>
      <c r="F23" s="34"/>
      <c r="G23" s="34"/>
      <c r="H23" s="34"/>
      <c r="I23" s="34"/>
      <c r="J23" s="34"/>
      <c r="K23" s="34"/>
      <c r="L23" s="34"/>
      <c r="M23" s="34"/>
      <c r="N23" s="34"/>
      <c r="O23" s="35"/>
      <c r="T23" s="34"/>
      <c r="U23" s="58"/>
      <c r="V23" s="34"/>
    </row>
    <row r="24" spans="2:22" ht="32.25" customHeight="1" x14ac:dyDescent="0.25">
      <c r="B24" s="66" t="s">
        <v>58</v>
      </c>
      <c r="C24" s="189" t="s">
        <v>59</v>
      </c>
      <c r="D24" s="189"/>
      <c r="E24" s="189"/>
      <c r="F24" s="34"/>
      <c r="G24" s="34"/>
      <c r="H24" s="34"/>
      <c r="I24" s="34"/>
      <c r="J24" s="34"/>
      <c r="K24" s="34"/>
      <c r="L24" s="34"/>
      <c r="M24" s="34"/>
      <c r="N24" s="34"/>
      <c r="O24" s="35"/>
      <c r="T24" s="34"/>
      <c r="U24" s="58"/>
      <c r="V24" s="34"/>
    </row>
    <row r="25" spans="2:22" ht="16.5" customHeight="1" x14ac:dyDescent="0.25">
      <c r="B25" s="66" t="s">
        <v>60</v>
      </c>
      <c r="C25" s="189" t="s">
        <v>61</v>
      </c>
      <c r="D25" s="189"/>
      <c r="E25" s="189"/>
      <c r="F25" s="34"/>
      <c r="G25" s="34"/>
      <c r="H25" s="34"/>
      <c r="I25" s="34"/>
      <c r="J25" s="34"/>
      <c r="K25" s="34"/>
      <c r="L25" s="34"/>
      <c r="M25" s="34"/>
      <c r="N25" s="34"/>
      <c r="O25" s="35"/>
      <c r="T25" s="34"/>
      <c r="U25" s="58"/>
      <c r="V25" s="34"/>
    </row>
    <row r="26" spans="2:22" x14ac:dyDescent="0.25">
      <c r="B26" s="66" t="s">
        <v>62</v>
      </c>
      <c r="C26" s="189" t="s">
        <v>63</v>
      </c>
      <c r="D26" s="189"/>
      <c r="E26" s="189"/>
      <c r="F26" s="34"/>
      <c r="G26" s="34"/>
      <c r="H26" s="34"/>
      <c r="I26" s="34"/>
      <c r="J26" s="34"/>
      <c r="K26" s="34"/>
      <c r="L26" s="34"/>
      <c r="M26" s="34"/>
      <c r="N26" s="34"/>
      <c r="O26" s="35"/>
      <c r="T26" s="34"/>
      <c r="U26" s="58"/>
      <c r="V26" s="34"/>
    </row>
    <row r="27" spans="2:22" ht="78.75" customHeight="1" x14ac:dyDescent="0.25">
      <c r="B27" s="66" t="s">
        <v>64</v>
      </c>
      <c r="C27" s="189" t="s">
        <v>65</v>
      </c>
      <c r="D27" s="189"/>
      <c r="E27" s="189"/>
      <c r="F27" s="34"/>
      <c r="G27" s="34"/>
      <c r="H27" s="34"/>
      <c r="I27" s="34"/>
      <c r="J27" s="34"/>
      <c r="K27" s="34"/>
      <c r="L27" s="34"/>
      <c r="M27" s="34"/>
      <c r="N27" s="34"/>
      <c r="O27" s="35"/>
      <c r="T27" s="34"/>
      <c r="U27" s="58"/>
      <c r="V27" s="34"/>
    </row>
    <row r="28" spans="2:22" ht="18" customHeight="1" x14ac:dyDescent="0.25">
      <c r="B28" s="179" t="s">
        <v>66</v>
      </c>
      <c r="C28" s="189" t="s">
        <v>67</v>
      </c>
      <c r="D28" s="189"/>
      <c r="E28" s="189"/>
      <c r="F28" s="34"/>
      <c r="G28" s="34"/>
      <c r="H28" s="34"/>
      <c r="I28" s="34"/>
      <c r="J28" s="34"/>
      <c r="K28" s="34"/>
      <c r="L28" s="177" t="s">
        <v>45</v>
      </c>
      <c r="M28" s="175" t="s">
        <v>190</v>
      </c>
      <c r="N28" s="177" t="s">
        <v>46</v>
      </c>
      <c r="O28" s="35"/>
      <c r="T28" s="34"/>
      <c r="U28" s="58"/>
      <c r="V28" s="34"/>
    </row>
    <row r="29" spans="2:22" ht="18" customHeight="1" x14ac:dyDescent="0.25">
      <c r="B29" s="179"/>
      <c r="C29" s="189"/>
      <c r="D29" s="189"/>
      <c r="E29" s="189"/>
      <c r="F29" s="34"/>
      <c r="G29" s="34"/>
      <c r="H29" s="57" t="s">
        <v>45</v>
      </c>
      <c r="I29" s="57" t="s">
        <v>46</v>
      </c>
      <c r="J29" s="34"/>
      <c r="K29" s="34"/>
      <c r="L29" s="178"/>
      <c r="M29" s="176"/>
      <c r="N29" s="178"/>
      <c r="O29" s="35"/>
      <c r="T29" s="34"/>
      <c r="U29" s="58"/>
      <c r="V29" s="34"/>
    </row>
    <row r="30" spans="2:22" ht="18" customHeight="1" x14ac:dyDescent="0.25">
      <c r="B30" s="179" t="s">
        <v>68</v>
      </c>
      <c r="C30" s="180" t="s">
        <v>69</v>
      </c>
      <c r="D30" s="181"/>
      <c r="E30" s="182"/>
      <c r="F30" s="34"/>
      <c r="G30" s="59" t="s">
        <v>47</v>
      </c>
      <c r="H30" s="43">
        <v>33.03</v>
      </c>
      <c r="I30" s="68">
        <v>40</v>
      </c>
      <c r="J30" s="34"/>
      <c r="K30" s="27" t="s">
        <v>14</v>
      </c>
      <c r="L30" s="43">
        <v>9.6999999999999993</v>
      </c>
      <c r="M30" s="123">
        <v>9.0459999999999994</v>
      </c>
      <c r="N30" s="60">
        <v>10</v>
      </c>
      <c r="O30" s="35"/>
      <c r="Q30" s="166">
        <f>L30-M30</f>
        <v>0.65399999999999991</v>
      </c>
      <c r="T30" s="34"/>
      <c r="U30" s="58"/>
      <c r="V30" s="34"/>
    </row>
    <row r="31" spans="2:22" ht="18" customHeight="1" x14ac:dyDescent="0.25">
      <c r="B31" s="179"/>
      <c r="C31" s="186"/>
      <c r="D31" s="187"/>
      <c r="E31" s="188"/>
      <c r="F31" s="34"/>
      <c r="G31" s="59" t="s">
        <v>48</v>
      </c>
      <c r="H31" s="43">
        <v>58.679999999999993</v>
      </c>
      <c r="I31" s="68">
        <v>70</v>
      </c>
      <c r="J31" s="34"/>
      <c r="K31" s="27" t="s">
        <v>17</v>
      </c>
      <c r="L31" s="43">
        <v>8.7899999999999991</v>
      </c>
      <c r="M31" s="123">
        <v>8.060666666666668</v>
      </c>
      <c r="N31" s="60">
        <v>10</v>
      </c>
      <c r="O31" s="35"/>
      <c r="Q31" s="166">
        <f t="shared" ref="Q31:Q45" si="0">L31-M31</f>
        <v>0.72933333333333117</v>
      </c>
      <c r="T31" s="34"/>
      <c r="U31" s="58"/>
      <c r="V31" s="34"/>
    </row>
    <row r="32" spans="2:22" ht="18" customHeight="1" x14ac:dyDescent="0.25">
      <c r="B32" s="179" t="s">
        <v>70</v>
      </c>
      <c r="C32" s="180" t="s">
        <v>71</v>
      </c>
      <c r="D32" s="181"/>
      <c r="E32" s="182"/>
      <c r="F32" s="34"/>
      <c r="G32" s="59" t="s">
        <v>49</v>
      </c>
      <c r="H32" s="43">
        <v>19.71</v>
      </c>
      <c r="I32" s="68">
        <v>20</v>
      </c>
      <c r="J32" s="34"/>
      <c r="K32" s="27" t="s">
        <v>15</v>
      </c>
      <c r="L32" s="43">
        <v>8.8000000000000007</v>
      </c>
      <c r="M32" s="123">
        <v>7.6726666666666672</v>
      </c>
      <c r="N32" s="60">
        <v>10</v>
      </c>
      <c r="O32" s="35"/>
      <c r="Q32" s="166">
        <f t="shared" si="0"/>
        <v>1.1273333333333335</v>
      </c>
      <c r="T32" s="34"/>
      <c r="U32" s="58"/>
      <c r="V32" s="34"/>
    </row>
    <row r="33" spans="1:22" ht="18" customHeight="1" x14ac:dyDescent="0.25">
      <c r="B33" s="179"/>
      <c r="C33" s="183"/>
      <c r="D33" s="184"/>
      <c r="E33" s="185"/>
      <c r="F33" s="34"/>
      <c r="G33" s="59" t="s">
        <v>50</v>
      </c>
      <c r="H33" s="43">
        <v>29.130000000000003</v>
      </c>
      <c r="I33" s="68">
        <v>30</v>
      </c>
      <c r="J33" s="34"/>
      <c r="K33" s="27" t="s">
        <v>16</v>
      </c>
      <c r="L33" s="43">
        <v>5.74</v>
      </c>
      <c r="M33" s="123">
        <v>4.8333333333333321</v>
      </c>
      <c r="N33" s="60">
        <v>10</v>
      </c>
      <c r="O33" s="35"/>
      <c r="Q33" s="166">
        <f t="shared" si="0"/>
        <v>0.90666666666666806</v>
      </c>
      <c r="T33" s="34"/>
      <c r="U33" s="58"/>
      <c r="V33" s="34"/>
    </row>
    <row r="34" spans="1:22" ht="22.5" customHeight="1" x14ac:dyDescent="0.25">
      <c r="B34" s="179"/>
      <c r="C34" s="186"/>
      <c r="D34" s="187"/>
      <c r="E34" s="188"/>
      <c r="F34" s="34"/>
      <c r="G34" s="34"/>
      <c r="H34" s="69">
        <f>SUM(H30:H33)</f>
        <v>140.54999999999998</v>
      </c>
      <c r="I34" s="69">
        <f>SUM(I30:I33)</f>
        <v>160</v>
      </c>
      <c r="J34" s="34"/>
      <c r="K34" s="27" t="s">
        <v>20</v>
      </c>
      <c r="L34" s="43">
        <v>8.7200000000000006</v>
      </c>
      <c r="M34" s="123">
        <v>6.7453333333333338</v>
      </c>
      <c r="N34" s="60">
        <v>10</v>
      </c>
      <c r="O34" s="35"/>
      <c r="Q34" s="171">
        <f t="shared" si="0"/>
        <v>1.9746666666666668</v>
      </c>
      <c r="T34" s="34"/>
      <c r="U34" s="58"/>
      <c r="V34" s="34"/>
    </row>
    <row r="35" spans="1:22" ht="24.75" customHeight="1" x14ac:dyDescent="0.25">
      <c r="B35" s="173" t="s">
        <v>72</v>
      </c>
      <c r="C35" s="180" t="s">
        <v>73</v>
      </c>
      <c r="D35" s="181"/>
      <c r="E35" s="182"/>
      <c r="F35" s="34"/>
      <c r="G35" s="34"/>
      <c r="J35" s="34"/>
      <c r="K35" s="136" t="s">
        <v>23</v>
      </c>
      <c r="L35" s="43">
        <v>8.86</v>
      </c>
      <c r="M35" s="123">
        <v>8.3053333333333335</v>
      </c>
      <c r="N35" s="60">
        <v>10</v>
      </c>
      <c r="O35" s="35"/>
      <c r="Q35" s="166">
        <f t="shared" si="0"/>
        <v>0.55466666666666598</v>
      </c>
      <c r="T35" s="34"/>
      <c r="U35" s="58"/>
      <c r="V35" s="34"/>
    </row>
    <row r="36" spans="1:22" ht="18" customHeight="1" x14ac:dyDescent="0.25">
      <c r="B36" s="174"/>
      <c r="C36" s="186"/>
      <c r="D36" s="187"/>
      <c r="E36" s="188"/>
      <c r="F36" s="34"/>
      <c r="G36" s="62"/>
      <c r="H36" s="67"/>
      <c r="I36" s="67"/>
      <c r="J36" s="34"/>
      <c r="K36" s="27" t="s">
        <v>22</v>
      </c>
      <c r="L36" s="43">
        <v>5.76</v>
      </c>
      <c r="M36" s="123">
        <v>4.9426666666666668</v>
      </c>
      <c r="N36" s="60">
        <v>10</v>
      </c>
      <c r="O36" s="35"/>
      <c r="Q36" s="166">
        <f t="shared" si="0"/>
        <v>0.81733333333333302</v>
      </c>
      <c r="T36" s="34"/>
      <c r="U36" s="58"/>
      <c r="V36" s="34"/>
    </row>
    <row r="37" spans="1:22" ht="18" customHeight="1" x14ac:dyDescent="0.25">
      <c r="B37" s="173" t="s">
        <v>74</v>
      </c>
      <c r="C37" s="180" t="s">
        <v>75</v>
      </c>
      <c r="D37" s="181"/>
      <c r="E37" s="182"/>
      <c r="F37" s="34"/>
      <c r="G37" s="34"/>
      <c r="H37" s="36"/>
      <c r="I37" s="36"/>
      <c r="J37" s="34"/>
      <c r="K37" s="27" t="s">
        <v>18</v>
      </c>
      <c r="L37" s="43">
        <v>7.84</v>
      </c>
      <c r="M37" s="123">
        <v>6.4053333333333331</v>
      </c>
      <c r="N37" s="60">
        <v>10</v>
      </c>
      <c r="O37" s="35"/>
      <c r="Q37" s="166">
        <f t="shared" si="0"/>
        <v>1.4346666666666668</v>
      </c>
      <c r="T37" s="34"/>
      <c r="U37" s="58"/>
      <c r="V37" s="34"/>
    </row>
    <row r="38" spans="1:22" ht="18" customHeight="1" x14ac:dyDescent="0.25">
      <c r="B38" s="190"/>
      <c r="C38" s="183"/>
      <c r="D38" s="184"/>
      <c r="E38" s="185"/>
      <c r="F38" s="34"/>
      <c r="G38" s="34"/>
      <c r="H38" s="34"/>
      <c r="I38" s="34"/>
      <c r="J38" s="34"/>
      <c r="K38" s="27" t="s">
        <v>21</v>
      </c>
      <c r="L38" s="43">
        <v>9.89</v>
      </c>
      <c r="M38" s="123">
        <v>7.0166666666666666</v>
      </c>
      <c r="N38" s="60">
        <v>10</v>
      </c>
      <c r="O38" s="35"/>
      <c r="Q38" s="171">
        <f t="shared" si="0"/>
        <v>2.873333333333334</v>
      </c>
      <c r="T38" s="34"/>
      <c r="U38" s="58"/>
      <c r="V38" s="34"/>
    </row>
    <row r="39" spans="1:22" ht="18" customHeight="1" x14ac:dyDescent="0.25">
      <c r="B39" s="174"/>
      <c r="C39" s="186"/>
      <c r="D39" s="187"/>
      <c r="E39" s="188"/>
      <c r="F39" s="34"/>
      <c r="G39" s="34"/>
      <c r="H39" s="34"/>
      <c r="I39" s="34"/>
      <c r="J39" s="34"/>
      <c r="K39" s="27" t="s">
        <v>19</v>
      </c>
      <c r="L39" s="43">
        <v>7.81</v>
      </c>
      <c r="M39" s="123">
        <v>7.3226666666666658</v>
      </c>
      <c r="N39" s="60">
        <v>10</v>
      </c>
      <c r="O39" s="35"/>
      <c r="Q39" s="166">
        <f t="shared" si="0"/>
        <v>0.48733333333333384</v>
      </c>
      <c r="T39" s="34"/>
      <c r="U39" s="58"/>
      <c r="V39" s="34"/>
    </row>
    <row r="40" spans="1:22" ht="18" customHeight="1" x14ac:dyDescent="0.25">
      <c r="B40" s="173" t="s">
        <v>76</v>
      </c>
      <c r="C40" s="180" t="s">
        <v>77</v>
      </c>
      <c r="D40" s="181"/>
      <c r="E40" s="182"/>
      <c r="F40" s="34"/>
      <c r="G40" s="34"/>
      <c r="H40" s="34"/>
      <c r="I40" s="34"/>
      <c r="J40" s="34"/>
      <c r="K40" s="27" t="s">
        <v>24</v>
      </c>
      <c r="L40" s="43">
        <v>9.8000000000000007</v>
      </c>
      <c r="M40" s="123">
        <v>8.0386666666666677</v>
      </c>
      <c r="N40" s="60">
        <v>10</v>
      </c>
      <c r="O40" s="35"/>
      <c r="Q40" s="171">
        <f t="shared" si="0"/>
        <v>1.761333333333333</v>
      </c>
      <c r="T40" s="34"/>
      <c r="U40" s="58"/>
      <c r="V40" s="34"/>
    </row>
    <row r="41" spans="1:22" ht="18" customHeight="1" x14ac:dyDescent="0.25">
      <c r="B41" s="190"/>
      <c r="C41" s="183"/>
      <c r="D41" s="184"/>
      <c r="E41" s="185"/>
      <c r="F41" s="34"/>
      <c r="G41" s="34"/>
      <c r="H41" s="34"/>
      <c r="I41" s="34"/>
      <c r="J41" s="34"/>
      <c r="K41" s="27" t="s">
        <v>25</v>
      </c>
      <c r="L41" s="43">
        <v>9.7100000000000009</v>
      </c>
      <c r="M41" s="123">
        <v>9.5986666666666665</v>
      </c>
      <c r="N41" s="60">
        <v>10</v>
      </c>
      <c r="O41" s="35"/>
      <c r="Q41" s="166">
        <f t="shared" si="0"/>
        <v>0.11133333333333439</v>
      </c>
      <c r="T41" s="34"/>
      <c r="U41" s="58"/>
      <c r="V41" s="34"/>
    </row>
    <row r="42" spans="1:22" ht="18" customHeight="1" x14ac:dyDescent="0.25">
      <c r="B42" s="190"/>
      <c r="C42" s="186"/>
      <c r="D42" s="187"/>
      <c r="E42" s="188"/>
      <c r="F42" s="34"/>
      <c r="G42" s="34"/>
      <c r="H42" s="34"/>
      <c r="I42" s="34"/>
      <c r="J42" s="34"/>
      <c r="K42" s="27" t="s">
        <v>26</v>
      </c>
      <c r="L42" s="43">
        <v>10</v>
      </c>
      <c r="M42" s="123">
        <v>9.5933333333333319</v>
      </c>
      <c r="N42" s="60">
        <v>10</v>
      </c>
      <c r="O42" s="35"/>
      <c r="Q42" s="166">
        <f t="shared" si="0"/>
        <v>0.40666666666666806</v>
      </c>
      <c r="T42" s="34"/>
      <c r="U42" s="58"/>
      <c r="V42" s="34"/>
    </row>
    <row r="43" spans="1:22" ht="18" customHeight="1" x14ac:dyDescent="0.25">
      <c r="B43" s="173" t="s">
        <v>78</v>
      </c>
      <c r="C43" s="180" t="s">
        <v>79</v>
      </c>
      <c r="D43" s="181"/>
      <c r="E43" s="182"/>
      <c r="F43" s="34"/>
      <c r="G43" s="34"/>
      <c r="H43" s="34"/>
      <c r="I43" s="34"/>
      <c r="J43" s="34"/>
      <c r="K43" s="27" t="s">
        <v>27</v>
      </c>
      <c r="L43" s="43">
        <v>9.7100000000000009</v>
      </c>
      <c r="M43" s="123">
        <v>9.059333333333333</v>
      </c>
      <c r="N43" s="60">
        <v>10</v>
      </c>
      <c r="O43" s="35"/>
      <c r="Q43" s="166">
        <f t="shared" si="0"/>
        <v>0.65066666666666784</v>
      </c>
      <c r="T43" s="34"/>
      <c r="U43" s="58"/>
      <c r="V43" s="34"/>
    </row>
    <row r="44" spans="1:22" ht="18" customHeight="1" x14ac:dyDescent="0.25">
      <c r="B44" s="190"/>
      <c r="C44" s="183"/>
      <c r="D44" s="184"/>
      <c r="E44" s="185"/>
      <c r="F44" s="34"/>
      <c r="G44" s="34"/>
      <c r="H44" s="34"/>
      <c r="I44" s="34"/>
      <c r="J44" s="34"/>
      <c r="K44" s="27" t="s">
        <v>29</v>
      </c>
      <c r="L44" s="43">
        <v>9.7100000000000009</v>
      </c>
      <c r="M44" s="123">
        <v>9.1639999999999997</v>
      </c>
      <c r="N44" s="60">
        <v>10</v>
      </c>
      <c r="O44" s="35"/>
      <c r="Q44" s="166">
        <f t="shared" si="0"/>
        <v>0.54600000000000115</v>
      </c>
      <c r="T44" s="34"/>
      <c r="U44" s="58"/>
      <c r="V44" s="34"/>
    </row>
    <row r="45" spans="1:22" ht="18" customHeight="1" x14ac:dyDescent="0.25">
      <c r="B45" s="190"/>
      <c r="C45" s="186"/>
      <c r="D45" s="187"/>
      <c r="E45" s="188"/>
      <c r="F45" s="34"/>
      <c r="G45" s="34"/>
      <c r="H45" s="34"/>
      <c r="I45" s="34"/>
      <c r="J45" s="34"/>
      <c r="K45" s="27" t="s">
        <v>28</v>
      </c>
      <c r="L45" s="43">
        <v>9.7100000000000009</v>
      </c>
      <c r="M45" s="123">
        <v>9.5613333333333319</v>
      </c>
      <c r="N45" s="60">
        <v>10</v>
      </c>
      <c r="O45" s="35"/>
      <c r="Q45" s="166">
        <f t="shared" si="0"/>
        <v>0.14866666666666895</v>
      </c>
      <c r="T45" s="34"/>
      <c r="U45" s="58"/>
      <c r="V45" s="34"/>
    </row>
    <row r="46" spans="1:22" ht="16.5" customHeight="1" x14ac:dyDescent="0.25">
      <c r="B46" s="200"/>
      <c r="C46" s="201"/>
      <c r="D46" s="201"/>
      <c r="E46" s="202"/>
      <c r="F46" s="34"/>
      <c r="G46" s="34"/>
      <c r="H46" s="34"/>
      <c r="I46" s="34"/>
      <c r="J46" s="34"/>
      <c r="K46" s="34"/>
      <c r="L46" s="63">
        <f>SUM(L30:L45)</f>
        <v>140.55000000000001</v>
      </c>
      <c r="M46" s="63">
        <f>SUM(M30:M45)</f>
        <v>125.366</v>
      </c>
      <c r="N46" s="63">
        <v>180</v>
      </c>
      <c r="O46" s="35"/>
      <c r="Q46" s="29"/>
      <c r="T46" s="34"/>
      <c r="U46" s="58"/>
      <c r="V46" s="34"/>
    </row>
    <row r="47" spans="1:22" ht="4.5" customHeight="1" thickBot="1" x14ac:dyDescent="0.3"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65"/>
      <c r="T47" s="34"/>
      <c r="U47" s="58"/>
      <c r="V47" s="34"/>
    </row>
    <row r="48" spans="1:22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T48" s="34"/>
      <c r="U48" s="58"/>
      <c r="V48" s="34"/>
    </row>
    <row r="49" spans="1:24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T49" s="34"/>
      <c r="U49" s="34"/>
      <c r="V49" s="34"/>
    </row>
    <row r="50" spans="1:24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T50" s="34"/>
      <c r="U50" s="61"/>
      <c r="V50" s="34"/>
    </row>
    <row r="51" spans="1:24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T51" s="34"/>
      <c r="U51" s="34"/>
      <c r="V51" s="34"/>
    </row>
    <row r="52" spans="1:24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T52" s="34"/>
      <c r="U52" s="34"/>
      <c r="V52" s="34"/>
    </row>
    <row r="53" spans="1:24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24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24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24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24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1:24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57"/>
      <c r="S58" s="57"/>
      <c r="T58" s="57"/>
      <c r="U58" s="57"/>
      <c r="V58" s="57"/>
      <c r="W58" s="57"/>
      <c r="X58" s="57"/>
    </row>
    <row r="59" spans="1:24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64"/>
      <c r="S59" s="64"/>
      <c r="T59" s="64"/>
      <c r="U59" s="64"/>
      <c r="V59" s="36"/>
      <c r="W59" s="58"/>
      <c r="X59" s="58"/>
    </row>
    <row r="60" spans="1:24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64"/>
      <c r="S60" s="64"/>
      <c r="T60" s="64"/>
      <c r="U60" s="64"/>
      <c r="V60" s="36"/>
      <c r="W60" s="58"/>
      <c r="X60" s="58"/>
    </row>
    <row r="61" spans="1:24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64"/>
      <c r="S61" s="64"/>
      <c r="T61" s="64"/>
      <c r="U61" s="64"/>
      <c r="V61" s="36"/>
      <c r="W61" s="58"/>
      <c r="X61" s="58"/>
    </row>
    <row r="62" spans="1:24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64"/>
      <c r="S62" s="64"/>
      <c r="T62" s="64"/>
      <c r="U62" s="64"/>
      <c r="V62" s="36"/>
      <c r="W62" s="58"/>
      <c r="X62" s="58"/>
    </row>
    <row r="63" spans="1:24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64"/>
      <c r="S63" s="64"/>
      <c r="T63" s="64"/>
      <c r="U63" s="64"/>
      <c r="V63" s="36"/>
      <c r="W63" s="58"/>
      <c r="X63" s="58"/>
    </row>
    <row r="64" spans="1:24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64"/>
      <c r="S64" s="64"/>
      <c r="T64" s="64"/>
      <c r="U64" s="64"/>
      <c r="V64" s="36"/>
      <c r="W64" s="58"/>
      <c r="X64" s="58"/>
    </row>
    <row r="65" spans="1:24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64"/>
      <c r="S65" s="64"/>
      <c r="T65" s="64"/>
      <c r="U65" s="64"/>
      <c r="V65" s="36"/>
      <c r="W65" s="58"/>
      <c r="X65" s="58"/>
    </row>
    <row r="66" spans="1:24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64"/>
      <c r="S66" s="64"/>
      <c r="T66" s="64"/>
      <c r="U66" s="64"/>
      <c r="V66" s="36"/>
      <c r="W66" s="58"/>
      <c r="X66" s="58"/>
    </row>
    <row r="67" spans="1:24" ht="2.25" customHeight="1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64"/>
      <c r="S67" s="64"/>
      <c r="T67" s="64"/>
      <c r="U67" s="64"/>
      <c r="V67" s="36"/>
      <c r="W67" s="58"/>
      <c r="X67" s="58"/>
    </row>
    <row r="68" spans="1:24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64"/>
      <c r="S68" s="64"/>
      <c r="T68" s="64"/>
      <c r="U68" s="64"/>
      <c r="V68" s="36"/>
      <c r="W68" s="58"/>
      <c r="X68" s="58"/>
    </row>
    <row r="69" spans="1:24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64"/>
      <c r="S69" s="64"/>
      <c r="T69" s="64"/>
      <c r="U69" s="64"/>
      <c r="V69" s="36"/>
      <c r="W69" s="58"/>
      <c r="X69" s="58"/>
    </row>
    <row r="70" spans="1:24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64"/>
      <c r="S70" s="64"/>
      <c r="T70" s="64"/>
      <c r="U70" s="64"/>
      <c r="V70" s="36"/>
      <c r="W70" s="58"/>
      <c r="X70" s="58"/>
    </row>
    <row r="71" spans="1:24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64"/>
      <c r="S71" s="64"/>
      <c r="T71" s="64"/>
      <c r="U71" s="64"/>
      <c r="V71" s="36"/>
      <c r="W71" s="58"/>
      <c r="X71" s="58"/>
    </row>
    <row r="72" spans="1:24" x14ac:dyDescent="0.25">
      <c r="Q72" s="34"/>
      <c r="R72" s="64"/>
      <c r="S72" s="64"/>
      <c r="T72" s="64"/>
      <c r="U72" s="64"/>
      <c r="V72" s="36"/>
      <c r="W72" s="58"/>
      <c r="X72" s="58"/>
    </row>
    <row r="73" spans="1:24" x14ac:dyDescent="0.25">
      <c r="Q73" s="34"/>
      <c r="R73" s="64"/>
      <c r="S73" s="64"/>
      <c r="T73" s="64"/>
      <c r="U73" s="64"/>
      <c r="V73" s="36"/>
      <c r="W73" s="58"/>
      <c r="X73" s="58"/>
    </row>
    <row r="74" spans="1:24" x14ac:dyDescent="0.25">
      <c r="Q74" s="34"/>
      <c r="R74" s="64"/>
      <c r="S74" s="64"/>
      <c r="T74" s="64"/>
      <c r="U74" s="64"/>
      <c r="V74" s="36"/>
      <c r="W74" s="58"/>
      <c r="X74" s="58"/>
    </row>
    <row r="75" spans="1:24" x14ac:dyDescent="0.25">
      <c r="Q75" s="34"/>
      <c r="R75" s="64"/>
      <c r="S75" s="64"/>
      <c r="T75" s="64"/>
      <c r="U75" s="64"/>
      <c r="V75" s="36"/>
      <c r="W75" s="58"/>
      <c r="X75" s="58"/>
    </row>
    <row r="76" spans="1:24" x14ac:dyDescent="0.25">
      <c r="Q76" s="34"/>
      <c r="R76" s="64"/>
      <c r="S76" s="64"/>
      <c r="T76" s="64"/>
      <c r="U76" s="64"/>
      <c r="V76" s="36"/>
      <c r="W76" s="58"/>
      <c r="X76" s="58"/>
    </row>
    <row r="77" spans="1:24" x14ac:dyDescent="0.25">
      <c r="Q77" s="34"/>
      <c r="R77" s="34"/>
      <c r="S77" s="34"/>
      <c r="T77" s="34"/>
      <c r="U77" s="34"/>
      <c r="V77" s="34"/>
      <c r="W77" s="34"/>
      <c r="X77" s="34"/>
    </row>
    <row r="78" spans="1:24" x14ac:dyDescent="0.25">
      <c r="Q78" s="34"/>
      <c r="R78" s="61"/>
      <c r="S78" s="61"/>
      <c r="T78" s="61"/>
      <c r="U78" s="61"/>
      <c r="V78" s="34"/>
      <c r="W78" s="61"/>
      <c r="X78" s="61"/>
    </row>
    <row r="79" spans="1:24" x14ac:dyDescent="0.25">
      <c r="Q79" s="34"/>
      <c r="R79" s="34"/>
      <c r="S79" s="34"/>
      <c r="T79" s="34"/>
      <c r="U79" s="34"/>
      <c r="V79" s="34"/>
      <c r="W79" s="34"/>
      <c r="X79" s="34"/>
    </row>
    <row r="80" spans="1:24" x14ac:dyDescent="0.25">
      <c r="Q80" s="34"/>
      <c r="R80" s="34"/>
      <c r="S80" s="34"/>
      <c r="T80" s="34"/>
      <c r="U80" s="34"/>
      <c r="V80" s="34"/>
      <c r="W80" s="34"/>
      <c r="X80" s="34"/>
    </row>
    <row r="81" spans="17:24" x14ac:dyDescent="0.25">
      <c r="Q81" s="34"/>
      <c r="R81" s="34"/>
      <c r="S81" s="34"/>
      <c r="T81" s="34"/>
      <c r="U81" s="34"/>
      <c r="V81" s="34"/>
      <c r="W81" s="34"/>
      <c r="X81" s="34"/>
    </row>
    <row r="82" spans="17:24" x14ac:dyDescent="0.25">
      <c r="Q82" s="34"/>
      <c r="R82" s="34"/>
      <c r="S82" s="34"/>
      <c r="T82" s="34"/>
      <c r="U82" s="34"/>
      <c r="V82" s="34"/>
      <c r="W82" s="34"/>
      <c r="X82" s="34"/>
    </row>
    <row r="83" spans="17:24" x14ac:dyDescent="0.25">
      <c r="Q83" s="34"/>
      <c r="R83" s="34"/>
      <c r="S83" s="34"/>
      <c r="T83" s="34"/>
      <c r="U83" s="34"/>
      <c r="V83" s="34"/>
      <c r="W83" s="34"/>
      <c r="X83" s="34"/>
    </row>
    <row r="84" spans="17:24" x14ac:dyDescent="0.25">
      <c r="Q84" s="34"/>
      <c r="R84" s="34"/>
      <c r="S84" s="34"/>
      <c r="T84" s="34"/>
      <c r="U84" s="34"/>
      <c r="V84" s="34"/>
      <c r="W84" s="34"/>
      <c r="X84" s="34"/>
    </row>
    <row r="85" spans="17:24" x14ac:dyDescent="0.25">
      <c r="Q85" s="34"/>
      <c r="R85" s="34"/>
      <c r="S85" s="34"/>
      <c r="T85" s="34"/>
      <c r="U85" s="34"/>
      <c r="V85" s="34"/>
      <c r="W85" s="34"/>
      <c r="X85" s="34"/>
    </row>
    <row r="86" spans="17:24" x14ac:dyDescent="0.25">
      <c r="Q86" s="34"/>
      <c r="R86" s="34"/>
      <c r="S86" s="34"/>
      <c r="T86" s="34"/>
      <c r="U86" s="34"/>
      <c r="V86" s="34"/>
      <c r="W86" s="34"/>
      <c r="X86" s="34"/>
    </row>
    <row r="87" spans="17:24" x14ac:dyDescent="0.25">
      <c r="Q87" s="34"/>
      <c r="R87" s="57"/>
      <c r="S87" s="57"/>
      <c r="T87" s="57"/>
      <c r="U87" s="57"/>
      <c r="V87" s="57"/>
      <c r="W87" s="57"/>
      <c r="X87" s="57"/>
    </row>
    <row r="88" spans="17:24" x14ac:dyDescent="0.25">
      <c r="Q88" s="34"/>
      <c r="R88" s="64"/>
      <c r="S88" s="64"/>
      <c r="T88" s="64"/>
      <c r="U88" s="64"/>
      <c r="V88" s="36"/>
      <c r="W88" s="58"/>
      <c r="X88" s="58"/>
    </row>
    <row r="89" spans="17:24" x14ac:dyDescent="0.25">
      <c r="Q89" s="34"/>
      <c r="R89" s="64"/>
      <c r="S89" s="64"/>
      <c r="T89" s="64"/>
      <c r="U89" s="64"/>
      <c r="V89" s="36"/>
      <c r="W89" s="58"/>
      <c r="X89" s="58"/>
    </row>
    <row r="90" spans="17:24" x14ac:dyDescent="0.25">
      <c r="Q90" s="34"/>
      <c r="R90" s="64"/>
      <c r="S90" s="64"/>
      <c r="T90" s="64"/>
      <c r="U90" s="64"/>
      <c r="V90" s="36"/>
      <c r="W90" s="58"/>
      <c r="X90" s="58"/>
    </row>
    <row r="91" spans="17:24" x14ac:dyDescent="0.25">
      <c r="Q91" s="34"/>
      <c r="R91" s="64"/>
      <c r="S91" s="64"/>
      <c r="T91" s="64"/>
      <c r="U91" s="64"/>
      <c r="V91" s="36"/>
      <c r="W91" s="58"/>
      <c r="X91" s="58"/>
    </row>
    <row r="92" spans="17:24" x14ac:dyDescent="0.25">
      <c r="Q92" s="34"/>
      <c r="R92" s="64"/>
      <c r="S92" s="64"/>
      <c r="T92" s="64"/>
      <c r="U92" s="64"/>
      <c r="V92" s="36"/>
      <c r="W92" s="58"/>
      <c r="X92" s="58"/>
    </row>
    <row r="93" spans="17:24" x14ac:dyDescent="0.25">
      <c r="Q93" s="34"/>
      <c r="R93" s="64"/>
      <c r="S93" s="64"/>
      <c r="T93" s="64"/>
      <c r="U93" s="64"/>
      <c r="V93" s="36"/>
      <c r="W93" s="58"/>
      <c r="X93" s="58"/>
    </row>
    <row r="94" spans="17:24" x14ac:dyDescent="0.25">
      <c r="Q94" s="34"/>
      <c r="R94" s="64"/>
      <c r="S94" s="64"/>
      <c r="T94" s="64"/>
      <c r="U94" s="64"/>
      <c r="V94" s="36"/>
      <c r="W94" s="58"/>
      <c r="X94" s="58"/>
    </row>
    <row r="95" spans="17:24" x14ac:dyDescent="0.25">
      <c r="Q95" s="34"/>
      <c r="R95" s="64"/>
      <c r="S95" s="64"/>
      <c r="T95" s="64"/>
      <c r="U95" s="64"/>
      <c r="V95" s="36"/>
      <c r="W95" s="58"/>
      <c r="X95" s="58"/>
    </row>
    <row r="96" spans="17:24" x14ac:dyDescent="0.25">
      <c r="Q96" s="34"/>
      <c r="R96" s="64"/>
      <c r="S96" s="64"/>
      <c r="T96" s="64"/>
      <c r="U96" s="64"/>
      <c r="V96" s="36"/>
      <c r="W96" s="58"/>
      <c r="X96" s="58"/>
    </row>
    <row r="97" spans="17:24" x14ac:dyDescent="0.25">
      <c r="Q97" s="34"/>
      <c r="R97" s="64"/>
      <c r="S97" s="64"/>
      <c r="T97" s="64"/>
      <c r="U97" s="64"/>
      <c r="V97" s="36"/>
      <c r="W97" s="58"/>
      <c r="X97" s="58"/>
    </row>
    <row r="98" spans="17:24" x14ac:dyDescent="0.25">
      <c r="Q98" s="34"/>
      <c r="R98" s="64"/>
      <c r="S98" s="64"/>
      <c r="T98" s="64"/>
      <c r="U98" s="64"/>
      <c r="V98" s="36"/>
      <c r="W98" s="58"/>
      <c r="X98" s="58"/>
    </row>
    <row r="99" spans="17:24" x14ac:dyDescent="0.25">
      <c r="Q99" s="34"/>
      <c r="R99" s="64"/>
      <c r="S99" s="64"/>
      <c r="T99" s="64"/>
      <c r="U99" s="64"/>
      <c r="V99" s="36"/>
      <c r="W99" s="58"/>
      <c r="X99" s="58"/>
    </row>
    <row r="100" spans="17:24" x14ac:dyDescent="0.25">
      <c r="Q100" s="34"/>
      <c r="R100" s="64"/>
      <c r="S100" s="64"/>
      <c r="T100" s="64"/>
      <c r="U100" s="64"/>
      <c r="V100" s="36"/>
      <c r="W100" s="58"/>
      <c r="X100" s="58"/>
    </row>
    <row r="101" spans="17:24" x14ac:dyDescent="0.25">
      <c r="Q101" s="34"/>
      <c r="R101" s="64"/>
      <c r="S101" s="64"/>
      <c r="T101" s="64"/>
      <c r="U101" s="64"/>
      <c r="V101" s="36"/>
      <c r="W101" s="58"/>
      <c r="X101" s="58"/>
    </row>
    <row r="102" spans="17:24" x14ac:dyDescent="0.25">
      <c r="Q102" s="34"/>
      <c r="R102" s="64"/>
      <c r="S102" s="64"/>
      <c r="T102" s="64"/>
      <c r="U102" s="64"/>
      <c r="V102" s="36"/>
      <c r="W102" s="58"/>
      <c r="X102" s="58"/>
    </row>
    <row r="103" spans="17:24" x14ac:dyDescent="0.25">
      <c r="Q103" s="34"/>
      <c r="R103" s="64"/>
      <c r="S103" s="64"/>
      <c r="T103" s="64"/>
      <c r="U103" s="64"/>
      <c r="V103" s="36"/>
      <c r="W103" s="58"/>
      <c r="X103" s="58"/>
    </row>
    <row r="104" spans="17:24" x14ac:dyDescent="0.25">
      <c r="Q104" s="34"/>
      <c r="R104" s="64"/>
      <c r="S104" s="64"/>
      <c r="T104" s="64"/>
      <c r="U104" s="64"/>
      <c r="V104" s="36"/>
      <c r="W104" s="58"/>
      <c r="X104" s="58"/>
    </row>
    <row r="105" spans="17:24" x14ac:dyDescent="0.25">
      <c r="Q105" s="34"/>
      <c r="R105" s="64"/>
      <c r="S105" s="64"/>
      <c r="T105" s="64"/>
      <c r="U105" s="64"/>
      <c r="V105" s="36"/>
      <c r="W105" s="58"/>
      <c r="X105" s="58"/>
    </row>
    <row r="106" spans="17:24" x14ac:dyDescent="0.25">
      <c r="Q106" s="34"/>
      <c r="R106" s="34"/>
      <c r="S106" s="34"/>
      <c r="T106" s="34"/>
      <c r="U106" s="34"/>
      <c r="V106" s="34"/>
      <c r="W106" s="34"/>
      <c r="X106" s="34"/>
    </row>
    <row r="107" spans="17:24" x14ac:dyDescent="0.25">
      <c r="Q107" s="34"/>
      <c r="R107" s="61"/>
      <c r="S107" s="61"/>
      <c r="T107" s="61"/>
      <c r="U107" s="61"/>
      <c r="V107" s="34"/>
      <c r="W107" s="61"/>
      <c r="X107" s="61"/>
    </row>
    <row r="108" spans="17:24" x14ac:dyDescent="0.25">
      <c r="Q108" s="34"/>
      <c r="R108" s="34"/>
      <c r="S108" s="34"/>
      <c r="T108" s="34"/>
      <c r="U108" s="34"/>
      <c r="V108" s="34"/>
      <c r="W108" s="34"/>
      <c r="X108" s="34"/>
    </row>
  </sheetData>
  <mergeCells count="37">
    <mergeCell ref="B46:E46"/>
    <mergeCell ref="C40:E42"/>
    <mergeCell ref="B40:B42"/>
    <mergeCell ref="B43:B45"/>
    <mergeCell ref="C43:E45"/>
    <mergeCell ref="B37:B39"/>
    <mergeCell ref="C37:E39"/>
    <mergeCell ref="C20:E20"/>
    <mergeCell ref="B2:C2"/>
    <mergeCell ref="D2:O2"/>
    <mergeCell ref="B3:C3"/>
    <mergeCell ref="D3:O3"/>
    <mergeCell ref="B4:C4"/>
    <mergeCell ref="D4:O4"/>
    <mergeCell ref="B5:C5"/>
    <mergeCell ref="D5:O5"/>
    <mergeCell ref="B7:C7"/>
    <mergeCell ref="B11:C11"/>
    <mergeCell ref="C19:E19"/>
    <mergeCell ref="C26:E26"/>
    <mergeCell ref="C27:E27"/>
    <mergeCell ref="C21:E21"/>
    <mergeCell ref="C22:E22"/>
    <mergeCell ref="C23:E23"/>
    <mergeCell ref="C24:E24"/>
    <mergeCell ref="C25:E25"/>
    <mergeCell ref="B35:B36"/>
    <mergeCell ref="M28:M29"/>
    <mergeCell ref="L28:L29"/>
    <mergeCell ref="N28:N29"/>
    <mergeCell ref="B32:B34"/>
    <mergeCell ref="C32:E34"/>
    <mergeCell ref="C35:E36"/>
    <mergeCell ref="B28:B29"/>
    <mergeCell ref="C28:E29"/>
    <mergeCell ref="B30:B31"/>
    <mergeCell ref="C30:E3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X108"/>
  <sheetViews>
    <sheetView topLeftCell="A25" zoomScale="70" zoomScaleNormal="70" workbookViewId="0">
      <selection activeCell="S32" sqref="S32"/>
    </sheetView>
  </sheetViews>
  <sheetFormatPr defaultRowHeight="15.75" x14ac:dyDescent="0.25"/>
  <cols>
    <col min="1" max="1" width="4" style="28" customWidth="1"/>
    <col min="2" max="2" width="15.7109375" style="28" customWidth="1"/>
    <col min="3" max="3" width="41.140625" style="28" customWidth="1"/>
    <col min="4" max="4" width="9.140625" style="28" customWidth="1"/>
    <col min="5" max="5" width="11.42578125" style="28" customWidth="1"/>
    <col min="6" max="6" width="6.5703125" style="28" customWidth="1"/>
    <col min="7" max="7" width="13.42578125" style="28" customWidth="1"/>
    <col min="8" max="8" width="11.7109375" style="28" customWidth="1"/>
    <col min="9" max="9" width="11.28515625" style="28" customWidth="1"/>
    <col min="10" max="10" width="5.42578125" style="28" customWidth="1"/>
    <col min="11" max="11" width="15.42578125" style="28" customWidth="1"/>
    <col min="12" max="13" width="11.5703125" style="28" customWidth="1"/>
    <col min="14" max="14" width="12" style="28" customWidth="1"/>
    <col min="15" max="15" width="5.28515625" style="28" customWidth="1"/>
    <col min="16" max="16" width="3.5703125" style="28" customWidth="1"/>
    <col min="17" max="17" width="15.85546875" style="28" customWidth="1"/>
    <col min="18" max="18" width="10.7109375" style="28" bestFit="1" customWidth="1"/>
    <col min="19" max="19" width="12.42578125" style="28" customWidth="1"/>
    <col min="20" max="20" width="13.140625" style="28" customWidth="1"/>
    <col min="21" max="21" width="14.7109375" style="28" customWidth="1"/>
    <col min="22" max="22" width="14" style="28" customWidth="1"/>
    <col min="23" max="23" width="17.85546875" style="28" customWidth="1"/>
    <col min="24" max="24" width="20.28515625" style="28" customWidth="1"/>
    <col min="25" max="16384" width="9.140625" style="28"/>
  </cols>
  <sheetData>
    <row r="1" spans="2:20" ht="16.5" thickBot="1" x14ac:dyDescent="0.3">
      <c r="P1" s="29"/>
    </row>
    <row r="2" spans="2:20" ht="33" customHeight="1" x14ac:dyDescent="0.25">
      <c r="B2" s="191" t="s">
        <v>36</v>
      </c>
      <c r="C2" s="192"/>
      <c r="D2" s="193" t="s">
        <v>233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4"/>
      <c r="P2" s="30"/>
    </row>
    <row r="3" spans="2:20" x14ac:dyDescent="0.25">
      <c r="B3" s="195" t="s">
        <v>37</v>
      </c>
      <c r="C3" s="196"/>
      <c r="D3" s="197" t="s">
        <v>294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9"/>
      <c r="P3" s="31"/>
    </row>
    <row r="4" spans="2:20" x14ac:dyDescent="0.25">
      <c r="B4" s="195" t="s">
        <v>38</v>
      </c>
      <c r="C4" s="196"/>
      <c r="D4" s="197" t="s">
        <v>277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9"/>
      <c r="P4" s="31"/>
    </row>
    <row r="5" spans="2:20" x14ac:dyDescent="0.25">
      <c r="B5" s="195" t="s">
        <v>39</v>
      </c>
      <c r="C5" s="196"/>
      <c r="D5" s="197" t="s">
        <v>262</v>
      </c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9"/>
      <c r="P5" s="31"/>
    </row>
    <row r="6" spans="2:20" x14ac:dyDescent="0.25">
      <c r="B6" s="32"/>
      <c r="C6" s="33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36"/>
    </row>
    <row r="7" spans="2:20" x14ac:dyDescent="0.25">
      <c r="B7" s="195" t="s">
        <v>40</v>
      </c>
      <c r="C7" s="196"/>
      <c r="D7" s="37" t="s">
        <v>41</v>
      </c>
      <c r="E7" s="38">
        <v>2017</v>
      </c>
      <c r="F7" s="39"/>
      <c r="G7" s="39"/>
      <c r="H7" s="39"/>
      <c r="I7" s="39"/>
      <c r="J7" s="39"/>
      <c r="K7" s="39"/>
      <c r="L7" s="39"/>
      <c r="M7" s="39"/>
      <c r="N7" s="39"/>
      <c r="O7" s="40"/>
      <c r="P7" s="39"/>
    </row>
    <row r="8" spans="2:20" x14ac:dyDescent="0.25">
      <c r="B8" s="41"/>
      <c r="C8" s="27"/>
      <c r="D8" s="42" t="s">
        <v>42</v>
      </c>
      <c r="E8" s="69">
        <v>130.06</v>
      </c>
      <c r="F8" s="39"/>
      <c r="G8" s="39"/>
      <c r="H8" s="39"/>
      <c r="I8" s="39"/>
      <c r="J8" s="39"/>
      <c r="K8" s="39"/>
      <c r="L8" s="39"/>
      <c r="M8" s="39"/>
      <c r="N8" s="39"/>
      <c r="O8" s="40"/>
      <c r="P8" s="39"/>
    </row>
    <row r="9" spans="2:20" x14ac:dyDescent="0.25">
      <c r="B9" s="41"/>
      <c r="C9" s="27"/>
      <c r="D9" s="42" t="s">
        <v>43</v>
      </c>
      <c r="E9" s="137">
        <v>5</v>
      </c>
      <c r="F9" s="39"/>
      <c r="G9" s="39"/>
      <c r="H9" s="39"/>
      <c r="I9" s="39"/>
      <c r="J9" s="39"/>
      <c r="K9" s="39"/>
      <c r="L9" s="39"/>
      <c r="M9" s="39"/>
      <c r="N9" s="39"/>
      <c r="O9" s="40"/>
      <c r="P9" s="39"/>
    </row>
    <row r="10" spans="2:20" x14ac:dyDescent="0.25">
      <c r="B10" s="41"/>
      <c r="C10" s="34"/>
      <c r="D10" s="34"/>
      <c r="E10" s="34"/>
      <c r="F10" s="36"/>
      <c r="G10" s="36"/>
      <c r="H10" s="36"/>
      <c r="I10" s="36"/>
      <c r="J10" s="36"/>
      <c r="K10" s="36"/>
      <c r="L10" s="36"/>
      <c r="M10" s="36"/>
      <c r="N10" s="36"/>
      <c r="O10" s="44"/>
      <c r="P10" s="36"/>
    </row>
    <row r="11" spans="2:20" x14ac:dyDescent="0.25">
      <c r="B11" s="195" t="s">
        <v>44</v>
      </c>
      <c r="C11" s="196"/>
      <c r="D11" s="37" t="s">
        <v>41</v>
      </c>
      <c r="E11" s="38">
        <v>2017</v>
      </c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39"/>
    </row>
    <row r="12" spans="2:20" ht="31.5" x14ac:dyDescent="0.25">
      <c r="B12" s="45"/>
      <c r="C12" s="46" t="s">
        <v>291</v>
      </c>
      <c r="D12" s="47" t="s">
        <v>42</v>
      </c>
      <c r="E12" s="43">
        <v>96.06</v>
      </c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39"/>
      <c r="T12" s="48"/>
    </row>
    <row r="13" spans="2:20" ht="47.25" x14ac:dyDescent="0.25">
      <c r="B13" s="45"/>
      <c r="C13" s="46" t="s">
        <v>292</v>
      </c>
      <c r="D13" s="47" t="s">
        <v>42</v>
      </c>
      <c r="E13" s="43">
        <v>20</v>
      </c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39"/>
      <c r="T13" s="48"/>
    </row>
    <row r="14" spans="2:20" ht="63.75" customHeight="1" x14ac:dyDescent="0.25">
      <c r="B14" s="45"/>
      <c r="C14" s="46" t="s">
        <v>293</v>
      </c>
      <c r="D14" s="47" t="s">
        <v>42</v>
      </c>
      <c r="E14" s="43">
        <v>14</v>
      </c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39"/>
      <c r="T14" s="48"/>
    </row>
    <row r="15" spans="2:20" x14ac:dyDescent="0.25">
      <c r="B15" s="45"/>
      <c r="C15" s="34"/>
      <c r="D15" s="34"/>
      <c r="E15" s="34"/>
      <c r="F15" s="39"/>
      <c r="G15" s="39"/>
      <c r="H15" s="39"/>
      <c r="I15" s="39"/>
      <c r="J15" s="39"/>
      <c r="K15" s="39"/>
      <c r="L15" s="39"/>
      <c r="M15" s="39"/>
      <c r="N15" s="39"/>
      <c r="O15" s="40"/>
      <c r="P15" s="39"/>
      <c r="T15" s="48"/>
    </row>
    <row r="16" spans="2:20" ht="16.5" thickBot="1" x14ac:dyDescent="0.3">
      <c r="B16" s="49"/>
      <c r="C16" s="50"/>
      <c r="D16" s="50"/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2"/>
      <c r="P16" s="39"/>
      <c r="T16" s="48"/>
    </row>
    <row r="17" spans="2:22" ht="18" customHeight="1" thickBot="1" x14ac:dyDescent="0.3">
      <c r="T17" s="53"/>
    </row>
    <row r="18" spans="2:22" ht="23.25" customHeight="1" x14ac:dyDescent="0.25"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T18" s="34"/>
      <c r="U18" s="153"/>
      <c r="V18" s="34"/>
    </row>
    <row r="19" spans="2:22" ht="75" customHeight="1" x14ac:dyDescent="0.25">
      <c r="B19" s="154" t="s">
        <v>14</v>
      </c>
      <c r="C19" s="189" t="s">
        <v>51</v>
      </c>
      <c r="D19" s="189"/>
      <c r="E19" s="189"/>
      <c r="F19" s="34"/>
      <c r="G19" s="34"/>
      <c r="H19" s="34"/>
      <c r="I19" s="34"/>
      <c r="J19" s="34"/>
      <c r="K19" s="34"/>
      <c r="L19" s="34"/>
      <c r="M19" s="34"/>
      <c r="N19" s="34"/>
      <c r="O19" s="35"/>
      <c r="T19" s="34"/>
      <c r="U19" s="58"/>
      <c r="V19" s="34"/>
    </row>
    <row r="20" spans="2:22" ht="30" customHeight="1" x14ac:dyDescent="0.25">
      <c r="B20" s="154" t="s">
        <v>17</v>
      </c>
      <c r="C20" s="189" t="s">
        <v>52</v>
      </c>
      <c r="D20" s="189"/>
      <c r="E20" s="189"/>
      <c r="F20" s="34"/>
      <c r="G20" s="34"/>
      <c r="H20" s="34"/>
      <c r="I20" s="34"/>
      <c r="J20" s="34"/>
      <c r="K20" s="34"/>
      <c r="L20" s="34"/>
      <c r="M20" s="34"/>
      <c r="N20" s="34"/>
      <c r="O20" s="35"/>
      <c r="T20" s="34"/>
      <c r="U20" s="58"/>
      <c r="V20" s="34"/>
    </row>
    <row r="21" spans="2:22" ht="76.5" customHeight="1" x14ac:dyDescent="0.25">
      <c r="B21" s="154" t="s">
        <v>15</v>
      </c>
      <c r="C21" s="189" t="s">
        <v>53</v>
      </c>
      <c r="D21" s="189"/>
      <c r="E21" s="189"/>
      <c r="F21" s="34"/>
      <c r="G21" s="34"/>
      <c r="H21" s="34"/>
      <c r="I21" s="34"/>
      <c r="J21" s="34"/>
      <c r="K21" s="34"/>
      <c r="L21" s="34"/>
      <c r="M21" s="34"/>
      <c r="N21" s="34"/>
      <c r="O21" s="35"/>
      <c r="T21" s="34"/>
      <c r="U21" s="58"/>
      <c r="V21" s="34"/>
    </row>
    <row r="22" spans="2:22" ht="59.25" customHeight="1" x14ac:dyDescent="0.25">
      <c r="B22" s="154" t="s">
        <v>54</v>
      </c>
      <c r="C22" s="189" t="s">
        <v>55</v>
      </c>
      <c r="D22" s="189"/>
      <c r="E22" s="189"/>
      <c r="F22" s="34"/>
      <c r="G22" s="34"/>
      <c r="H22" s="34"/>
      <c r="I22" s="34"/>
      <c r="J22" s="34"/>
      <c r="K22" s="34"/>
      <c r="L22" s="34"/>
      <c r="M22" s="34"/>
      <c r="N22" s="34"/>
      <c r="O22" s="35"/>
      <c r="T22" s="34"/>
      <c r="U22" s="58"/>
      <c r="V22" s="34"/>
    </row>
    <row r="23" spans="2:22" ht="19.5" customHeight="1" x14ac:dyDescent="0.25">
      <c r="B23" s="154" t="s">
        <v>56</v>
      </c>
      <c r="C23" s="189" t="s">
        <v>57</v>
      </c>
      <c r="D23" s="189"/>
      <c r="E23" s="189"/>
      <c r="F23" s="34"/>
      <c r="G23" s="34"/>
      <c r="H23" s="34"/>
      <c r="I23" s="34"/>
      <c r="J23" s="34"/>
      <c r="K23" s="34"/>
      <c r="L23" s="34"/>
      <c r="M23" s="34"/>
      <c r="N23" s="34"/>
      <c r="O23" s="35"/>
      <c r="T23" s="34"/>
      <c r="U23" s="58"/>
      <c r="V23" s="34"/>
    </row>
    <row r="24" spans="2:22" ht="32.25" customHeight="1" x14ac:dyDescent="0.25">
      <c r="B24" s="154" t="s">
        <v>58</v>
      </c>
      <c r="C24" s="189" t="s">
        <v>59</v>
      </c>
      <c r="D24" s="189"/>
      <c r="E24" s="189"/>
      <c r="F24" s="34"/>
      <c r="G24" s="34"/>
      <c r="H24" s="34"/>
      <c r="I24" s="34"/>
      <c r="J24" s="34"/>
      <c r="K24" s="34"/>
      <c r="L24" s="34"/>
      <c r="M24" s="34"/>
      <c r="N24" s="34"/>
      <c r="O24" s="35"/>
      <c r="T24" s="34"/>
      <c r="U24" s="58"/>
      <c r="V24" s="34"/>
    </row>
    <row r="25" spans="2:22" ht="16.5" customHeight="1" x14ac:dyDescent="0.25">
      <c r="B25" s="154" t="s">
        <v>60</v>
      </c>
      <c r="C25" s="189" t="s">
        <v>61</v>
      </c>
      <c r="D25" s="189"/>
      <c r="E25" s="189"/>
      <c r="F25" s="34"/>
      <c r="G25" s="34"/>
      <c r="H25" s="34"/>
      <c r="I25" s="34"/>
      <c r="J25" s="34"/>
      <c r="K25" s="34"/>
      <c r="L25" s="34"/>
      <c r="M25" s="34"/>
      <c r="N25" s="34"/>
      <c r="O25" s="35"/>
      <c r="T25" s="34"/>
      <c r="U25" s="58"/>
      <c r="V25" s="34"/>
    </row>
    <row r="26" spans="2:22" x14ac:dyDescent="0.25">
      <c r="B26" s="154" t="s">
        <v>62</v>
      </c>
      <c r="C26" s="189" t="s">
        <v>63</v>
      </c>
      <c r="D26" s="189"/>
      <c r="E26" s="189"/>
      <c r="F26" s="34"/>
      <c r="G26" s="34"/>
      <c r="H26" s="34"/>
      <c r="I26" s="34"/>
      <c r="J26" s="34"/>
      <c r="K26" s="34"/>
      <c r="L26" s="34"/>
      <c r="M26" s="34"/>
      <c r="N26" s="34"/>
      <c r="O26" s="35"/>
      <c r="T26" s="34"/>
      <c r="U26" s="58"/>
      <c r="V26" s="34"/>
    </row>
    <row r="27" spans="2:22" ht="78.75" customHeight="1" x14ac:dyDescent="0.25">
      <c r="B27" s="154" t="s">
        <v>64</v>
      </c>
      <c r="C27" s="189" t="s">
        <v>65</v>
      </c>
      <c r="D27" s="189"/>
      <c r="E27" s="189"/>
      <c r="F27" s="34"/>
      <c r="G27" s="34"/>
      <c r="H27" s="34"/>
      <c r="I27" s="34"/>
      <c r="J27" s="34"/>
      <c r="K27" s="34"/>
      <c r="L27" s="34"/>
      <c r="M27" s="34"/>
      <c r="N27" s="34"/>
      <c r="O27" s="35"/>
      <c r="T27" s="34"/>
      <c r="U27" s="58"/>
      <c r="V27" s="34"/>
    </row>
    <row r="28" spans="2:22" ht="18" customHeight="1" x14ac:dyDescent="0.25">
      <c r="B28" s="179" t="s">
        <v>66</v>
      </c>
      <c r="C28" s="189" t="s">
        <v>67</v>
      </c>
      <c r="D28" s="189"/>
      <c r="E28" s="189"/>
      <c r="F28" s="34"/>
      <c r="G28" s="34"/>
      <c r="H28" s="34"/>
      <c r="I28" s="34"/>
      <c r="J28" s="34"/>
      <c r="K28" s="34"/>
      <c r="L28" s="177" t="s">
        <v>45</v>
      </c>
      <c r="M28" s="175" t="s">
        <v>190</v>
      </c>
      <c r="N28" s="177" t="s">
        <v>46</v>
      </c>
      <c r="O28" s="35"/>
      <c r="T28" s="34"/>
      <c r="U28" s="58"/>
      <c r="V28" s="34"/>
    </row>
    <row r="29" spans="2:22" ht="18" customHeight="1" x14ac:dyDescent="0.25">
      <c r="B29" s="179"/>
      <c r="C29" s="189"/>
      <c r="D29" s="189"/>
      <c r="E29" s="189"/>
      <c r="F29" s="34"/>
      <c r="G29" s="34"/>
      <c r="H29" s="153" t="s">
        <v>45</v>
      </c>
      <c r="I29" s="153" t="s">
        <v>46</v>
      </c>
      <c r="J29" s="34"/>
      <c r="K29" s="34"/>
      <c r="L29" s="178"/>
      <c r="M29" s="176"/>
      <c r="N29" s="178"/>
      <c r="O29" s="35"/>
      <c r="T29" s="34"/>
      <c r="U29" s="58"/>
      <c r="V29" s="34"/>
    </row>
    <row r="30" spans="2:22" ht="18" customHeight="1" x14ac:dyDescent="0.25">
      <c r="B30" s="179" t="s">
        <v>68</v>
      </c>
      <c r="C30" s="180" t="s">
        <v>69</v>
      </c>
      <c r="D30" s="181"/>
      <c r="E30" s="182"/>
      <c r="F30" s="34"/>
      <c r="G30" s="59" t="s">
        <v>47</v>
      </c>
      <c r="H30" s="43">
        <v>32.489999999999995</v>
      </c>
      <c r="I30" s="68">
        <v>40</v>
      </c>
      <c r="J30" s="34"/>
      <c r="K30" s="27" t="s">
        <v>14</v>
      </c>
      <c r="L30" s="43">
        <v>9.39</v>
      </c>
      <c r="M30" s="123">
        <v>9.0459999999999994</v>
      </c>
      <c r="N30" s="60">
        <v>10</v>
      </c>
      <c r="O30" s="35"/>
      <c r="Q30" s="166">
        <f>L30-M30</f>
        <v>0.34400000000000119</v>
      </c>
      <c r="T30" s="34"/>
      <c r="U30" s="58"/>
      <c r="V30" s="34"/>
    </row>
    <row r="31" spans="2:22" ht="18" customHeight="1" x14ac:dyDescent="0.25">
      <c r="B31" s="179"/>
      <c r="C31" s="186"/>
      <c r="D31" s="187"/>
      <c r="E31" s="188"/>
      <c r="F31" s="34"/>
      <c r="G31" s="59" t="s">
        <v>48</v>
      </c>
      <c r="H31" s="43">
        <v>48.97</v>
      </c>
      <c r="I31" s="68">
        <v>70</v>
      </c>
      <c r="J31" s="34"/>
      <c r="K31" s="27" t="s">
        <v>17</v>
      </c>
      <c r="L31" s="43">
        <v>9.3699999999999992</v>
      </c>
      <c r="M31" s="123">
        <v>8.060666666666668</v>
      </c>
      <c r="N31" s="60">
        <v>10</v>
      </c>
      <c r="O31" s="35"/>
      <c r="Q31" s="166">
        <f t="shared" ref="Q31:Q45" si="0">L31-M31</f>
        <v>1.3093333333333312</v>
      </c>
      <c r="T31" s="34"/>
      <c r="U31" s="58"/>
      <c r="V31" s="34"/>
    </row>
    <row r="32" spans="2:22" ht="18" customHeight="1" x14ac:dyDescent="0.25">
      <c r="B32" s="179" t="s">
        <v>70</v>
      </c>
      <c r="C32" s="180" t="s">
        <v>71</v>
      </c>
      <c r="D32" s="181"/>
      <c r="E32" s="182"/>
      <c r="F32" s="34"/>
      <c r="G32" s="59" t="s">
        <v>49</v>
      </c>
      <c r="H32" s="43">
        <v>19.72</v>
      </c>
      <c r="I32" s="68">
        <v>20</v>
      </c>
      <c r="J32" s="34"/>
      <c r="K32" s="27" t="s">
        <v>15</v>
      </c>
      <c r="L32" s="43">
        <v>8.36</v>
      </c>
      <c r="M32" s="123">
        <v>7.6726666666666672</v>
      </c>
      <c r="N32" s="60">
        <v>10</v>
      </c>
      <c r="O32" s="35"/>
      <c r="Q32" s="166">
        <f t="shared" si="0"/>
        <v>0.68733333333333224</v>
      </c>
      <c r="T32" s="34"/>
      <c r="U32" s="58"/>
      <c r="V32" s="34"/>
    </row>
    <row r="33" spans="1:22" ht="18" customHeight="1" x14ac:dyDescent="0.25">
      <c r="B33" s="179"/>
      <c r="C33" s="183"/>
      <c r="D33" s="184"/>
      <c r="E33" s="185"/>
      <c r="F33" s="34"/>
      <c r="G33" s="59" t="s">
        <v>50</v>
      </c>
      <c r="H33" s="43">
        <v>28.880000000000003</v>
      </c>
      <c r="I33" s="68">
        <v>30</v>
      </c>
      <c r="J33" s="34"/>
      <c r="K33" s="27" t="s">
        <v>16</v>
      </c>
      <c r="L33" s="43">
        <v>5.37</v>
      </c>
      <c r="M33" s="123">
        <v>4.8333333333333321</v>
      </c>
      <c r="N33" s="60">
        <v>10</v>
      </c>
      <c r="O33" s="35"/>
      <c r="Q33" s="166">
        <f t="shared" si="0"/>
        <v>0.53666666666666796</v>
      </c>
      <c r="T33" s="34"/>
      <c r="U33" s="58"/>
      <c r="V33" s="34"/>
    </row>
    <row r="34" spans="1:22" ht="22.5" customHeight="1" x14ac:dyDescent="0.25">
      <c r="B34" s="179"/>
      <c r="C34" s="186"/>
      <c r="D34" s="187"/>
      <c r="E34" s="188"/>
      <c r="F34" s="34"/>
      <c r="G34" s="34"/>
      <c r="H34" s="69">
        <f>SUM(H30:H33)</f>
        <v>130.06</v>
      </c>
      <c r="I34" s="69">
        <f>SUM(I30:I33)</f>
        <v>160</v>
      </c>
      <c r="J34" s="34"/>
      <c r="K34" s="27" t="s">
        <v>20</v>
      </c>
      <c r="L34" s="43">
        <v>8.01</v>
      </c>
      <c r="M34" s="123">
        <v>6.7453333333333338</v>
      </c>
      <c r="N34" s="60">
        <v>10</v>
      </c>
      <c r="O34" s="35"/>
      <c r="Q34" s="166">
        <f t="shared" si="0"/>
        <v>1.2646666666666659</v>
      </c>
      <c r="T34" s="34"/>
      <c r="U34" s="58"/>
      <c r="V34" s="34"/>
    </row>
    <row r="35" spans="1:22" ht="24.75" customHeight="1" x14ac:dyDescent="0.25">
      <c r="B35" s="173" t="s">
        <v>72</v>
      </c>
      <c r="C35" s="180" t="s">
        <v>73</v>
      </c>
      <c r="D35" s="181"/>
      <c r="E35" s="182"/>
      <c r="F35" s="34"/>
      <c r="G35" s="34"/>
      <c r="J35" s="34"/>
      <c r="K35" s="136" t="s">
        <v>23</v>
      </c>
      <c r="L35" s="43">
        <v>8.39</v>
      </c>
      <c r="M35" s="123">
        <v>8.3053333333333335</v>
      </c>
      <c r="N35" s="60">
        <v>10</v>
      </c>
      <c r="O35" s="35"/>
      <c r="Q35" s="166">
        <f t="shared" si="0"/>
        <v>8.4666666666667112E-2</v>
      </c>
      <c r="T35" s="34"/>
      <c r="U35" s="58"/>
      <c r="V35" s="34"/>
    </row>
    <row r="36" spans="1:22" ht="18" customHeight="1" x14ac:dyDescent="0.25">
      <c r="B36" s="174"/>
      <c r="C36" s="186"/>
      <c r="D36" s="187"/>
      <c r="E36" s="188"/>
      <c r="F36" s="34"/>
      <c r="G36" s="62"/>
      <c r="H36" s="67"/>
      <c r="I36" s="67"/>
      <c r="J36" s="34"/>
      <c r="K36" s="27" t="s">
        <v>22</v>
      </c>
      <c r="L36" s="43">
        <v>4.3899999999999997</v>
      </c>
      <c r="M36" s="123">
        <v>4.9426666666666668</v>
      </c>
      <c r="N36" s="60">
        <v>10</v>
      </c>
      <c r="O36" s="35"/>
      <c r="Q36" s="172">
        <f t="shared" si="0"/>
        <v>-0.55266666666666708</v>
      </c>
      <c r="T36" s="34"/>
      <c r="U36" s="58"/>
      <c r="V36" s="34"/>
    </row>
    <row r="37" spans="1:22" ht="18" customHeight="1" x14ac:dyDescent="0.25">
      <c r="B37" s="173" t="s">
        <v>74</v>
      </c>
      <c r="C37" s="180" t="s">
        <v>75</v>
      </c>
      <c r="D37" s="181"/>
      <c r="E37" s="182"/>
      <c r="F37" s="34"/>
      <c r="G37" s="34"/>
      <c r="H37" s="36"/>
      <c r="I37" s="36"/>
      <c r="J37" s="34"/>
      <c r="K37" s="27" t="s">
        <v>18</v>
      </c>
      <c r="L37" s="43">
        <v>6.21</v>
      </c>
      <c r="M37" s="123">
        <v>6.4053333333333331</v>
      </c>
      <c r="N37" s="60">
        <v>10</v>
      </c>
      <c r="O37" s="35"/>
      <c r="Q37" s="166">
        <f t="shared" si="0"/>
        <v>-0.19533333333333314</v>
      </c>
      <c r="T37" s="34"/>
      <c r="U37" s="58"/>
      <c r="V37" s="34"/>
    </row>
    <row r="38" spans="1:22" ht="18" customHeight="1" x14ac:dyDescent="0.25">
      <c r="B38" s="190"/>
      <c r="C38" s="183"/>
      <c r="D38" s="184"/>
      <c r="E38" s="185"/>
      <c r="F38" s="34"/>
      <c r="G38" s="34"/>
      <c r="H38" s="34"/>
      <c r="I38" s="34"/>
      <c r="J38" s="34"/>
      <c r="K38" s="27" t="s">
        <v>21</v>
      </c>
      <c r="L38" s="43">
        <v>7.33</v>
      </c>
      <c r="M38" s="123">
        <v>7.0166666666666666</v>
      </c>
      <c r="N38" s="60">
        <v>10</v>
      </c>
      <c r="O38" s="35"/>
      <c r="Q38" s="166">
        <f t="shared" si="0"/>
        <v>0.31333333333333346</v>
      </c>
      <c r="T38" s="34"/>
      <c r="U38" s="58"/>
      <c r="V38" s="34"/>
    </row>
    <row r="39" spans="1:22" ht="18" customHeight="1" x14ac:dyDescent="0.25">
      <c r="B39" s="174"/>
      <c r="C39" s="186"/>
      <c r="D39" s="187"/>
      <c r="E39" s="188"/>
      <c r="F39" s="34"/>
      <c r="G39" s="34"/>
      <c r="H39" s="34"/>
      <c r="I39" s="34"/>
      <c r="J39" s="34"/>
      <c r="K39" s="27" t="s">
        <v>19</v>
      </c>
      <c r="L39" s="43">
        <v>8.1999999999999993</v>
      </c>
      <c r="M39" s="123">
        <v>7.3226666666666658</v>
      </c>
      <c r="N39" s="60">
        <v>10</v>
      </c>
      <c r="O39" s="35"/>
      <c r="Q39" s="166">
        <f t="shared" si="0"/>
        <v>0.87733333333333352</v>
      </c>
      <c r="T39" s="34"/>
      <c r="U39" s="58"/>
      <c r="V39" s="34"/>
    </row>
    <row r="40" spans="1:22" ht="18" customHeight="1" x14ac:dyDescent="0.25">
      <c r="B40" s="173" t="s">
        <v>76</v>
      </c>
      <c r="C40" s="180" t="s">
        <v>77</v>
      </c>
      <c r="D40" s="181"/>
      <c r="E40" s="182"/>
      <c r="F40" s="34"/>
      <c r="G40" s="34"/>
      <c r="H40" s="34"/>
      <c r="I40" s="34"/>
      <c r="J40" s="34"/>
      <c r="K40" s="27" t="s">
        <v>24</v>
      </c>
      <c r="L40" s="43">
        <v>6.44</v>
      </c>
      <c r="M40" s="123">
        <v>8.0386666666666677</v>
      </c>
      <c r="N40" s="60">
        <v>10</v>
      </c>
      <c r="O40" s="35"/>
      <c r="Q40" s="172">
        <f t="shared" si="0"/>
        <v>-1.5986666666666673</v>
      </c>
      <c r="T40" s="34"/>
      <c r="U40" s="58"/>
      <c r="V40" s="34"/>
    </row>
    <row r="41" spans="1:22" ht="18" customHeight="1" x14ac:dyDescent="0.25">
      <c r="B41" s="190"/>
      <c r="C41" s="183"/>
      <c r="D41" s="184"/>
      <c r="E41" s="185"/>
      <c r="F41" s="34"/>
      <c r="G41" s="34"/>
      <c r="H41" s="34"/>
      <c r="I41" s="34"/>
      <c r="J41" s="34"/>
      <c r="K41" s="27" t="s">
        <v>25</v>
      </c>
      <c r="L41" s="43">
        <v>9.7799999999999994</v>
      </c>
      <c r="M41" s="123">
        <v>9.5986666666666665</v>
      </c>
      <c r="N41" s="60">
        <v>10</v>
      </c>
      <c r="O41" s="35"/>
      <c r="Q41" s="166">
        <f t="shared" si="0"/>
        <v>0.1813333333333329</v>
      </c>
      <c r="T41" s="34"/>
      <c r="U41" s="58"/>
      <c r="V41" s="34"/>
    </row>
    <row r="42" spans="1:22" ht="18" customHeight="1" x14ac:dyDescent="0.25">
      <c r="B42" s="190"/>
      <c r="C42" s="186"/>
      <c r="D42" s="187"/>
      <c r="E42" s="188"/>
      <c r="F42" s="34"/>
      <c r="G42" s="34"/>
      <c r="H42" s="34"/>
      <c r="I42" s="34"/>
      <c r="J42" s="34"/>
      <c r="K42" s="27" t="s">
        <v>26</v>
      </c>
      <c r="L42" s="43">
        <v>9.94</v>
      </c>
      <c r="M42" s="123">
        <v>9.5933333333333319</v>
      </c>
      <c r="N42" s="60">
        <v>10</v>
      </c>
      <c r="O42" s="35"/>
      <c r="Q42" s="166">
        <f t="shared" si="0"/>
        <v>0.34666666666666757</v>
      </c>
      <c r="T42" s="34"/>
      <c r="U42" s="58"/>
      <c r="V42" s="34"/>
    </row>
    <row r="43" spans="1:22" ht="18" customHeight="1" x14ac:dyDescent="0.25">
      <c r="B43" s="173" t="s">
        <v>78</v>
      </c>
      <c r="C43" s="180" t="s">
        <v>79</v>
      </c>
      <c r="D43" s="181"/>
      <c r="E43" s="182"/>
      <c r="F43" s="34"/>
      <c r="G43" s="34"/>
      <c r="H43" s="34"/>
      <c r="I43" s="34"/>
      <c r="J43" s="34"/>
      <c r="K43" s="27" t="s">
        <v>27</v>
      </c>
      <c r="L43" s="43">
        <v>9.49</v>
      </c>
      <c r="M43" s="123">
        <v>9.059333333333333</v>
      </c>
      <c r="N43" s="60">
        <v>10</v>
      </c>
      <c r="O43" s="35"/>
      <c r="Q43" s="166">
        <f t="shared" si="0"/>
        <v>0.4306666666666672</v>
      </c>
      <c r="T43" s="34"/>
      <c r="U43" s="58"/>
      <c r="V43" s="34"/>
    </row>
    <row r="44" spans="1:22" ht="18" customHeight="1" x14ac:dyDescent="0.25">
      <c r="B44" s="190"/>
      <c r="C44" s="183"/>
      <c r="D44" s="184"/>
      <c r="E44" s="185"/>
      <c r="F44" s="34"/>
      <c r="G44" s="34"/>
      <c r="H44" s="34"/>
      <c r="I44" s="34"/>
      <c r="J44" s="34"/>
      <c r="K44" s="27" t="s">
        <v>29</v>
      </c>
      <c r="L44" s="43">
        <v>9.61</v>
      </c>
      <c r="M44" s="123">
        <v>9.1639999999999997</v>
      </c>
      <c r="N44" s="60">
        <v>10</v>
      </c>
      <c r="O44" s="35"/>
      <c r="Q44" s="166">
        <f t="shared" si="0"/>
        <v>0.44599999999999973</v>
      </c>
      <c r="T44" s="34"/>
      <c r="U44" s="58"/>
      <c r="V44" s="34"/>
    </row>
    <row r="45" spans="1:22" ht="18" customHeight="1" x14ac:dyDescent="0.25">
      <c r="B45" s="190"/>
      <c r="C45" s="186"/>
      <c r="D45" s="187"/>
      <c r="E45" s="188"/>
      <c r="F45" s="34"/>
      <c r="G45" s="34"/>
      <c r="H45" s="34"/>
      <c r="I45" s="34"/>
      <c r="J45" s="34"/>
      <c r="K45" s="27" t="s">
        <v>28</v>
      </c>
      <c r="L45" s="43">
        <v>9.7799999999999994</v>
      </c>
      <c r="M45" s="123">
        <v>9.5613333333333319</v>
      </c>
      <c r="N45" s="60">
        <v>10</v>
      </c>
      <c r="O45" s="35"/>
      <c r="Q45" s="166">
        <f t="shared" si="0"/>
        <v>0.21866666666666745</v>
      </c>
      <c r="T45" s="34"/>
      <c r="U45" s="58"/>
      <c r="V45" s="34"/>
    </row>
    <row r="46" spans="1:22" ht="16.5" customHeight="1" x14ac:dyDescent="0.25">
      <c r="B46" s="200"/>
      <c r="C46" s="201"/>
      <c r="D46" s="201"/>
      <c r="E46" s="202"/>
      <c r="F46" s="34"/>
      <c r="G46" s="34"/>
      <c r="H46" s="34"/>
      <c r="I46" s="34"/>
      <c r="J46" s="34"/>
      <c r="K46" s="34"/>
      <c r="L46" s="63">
        <f>SUM(L30:L45)</f>
        <v>130.05999999999997</v>
      </c>
      <c r="M46" s="63">
        <f>SUM(M30:M45)</f>
        <v>125.366</v>
      </c>
      <c r="N46" s="63">
        <v>180</v>
      </c>
      <c r="O46" s="35"/>
      <c r="Q46" s="29"/>
      <c r="T46" s="34"/>
      <c r="U46" s="58"/>
      <c r="V46" s="34"/>
    </row>
    <row r="47" spans="1:22" ht="4.5" customHeight="1" thickBot="1" x14ac:dyDescent="0.3"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65"/>
      <c r="T47" s="34"/>
      <c r="U47" s="58"/>
      <c r="V47" s="34"/>
    </row>
    <row r="48" spans="1:22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T48" s="34"/>
      <c r="U48" s="58"/>
      <c r="V48" s="34"/>
    </row>
    <row r="49" spans="1:24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T49" s="34"/>
      <c r="U49" s="34"/>
      <c r="V49" s="34"/>
    </row>
    <row r="50" spans="1:24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T50" s="34"/>
      <c r="U50" s="61"/>
      <c r="V50" s="34"/>
    </row>
    <row r="51" spans="1:24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T51" s="34"/>
      <c r="U51" s="34"/>
      <c r="V51" s="34"/>
    </row>
    <row r="52" spans="1:24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T52" s="34"/>
      <c r="U52" s="34"/>
      <c r="V52" s="34"/>
    </row>
    <row r="53" spans="1:24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24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24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24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24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1:24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153"/>
      <c r="S58" s="153"/>
      <c r="T58" s="153"/>
      <c r="U58" s="153"/>
      <c r="V58" s="153"/>
      <c r="W58" s="153"/>
      <c r="X58" s="153"/>
    </row>
    <row r="59" spans="1:24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64"/>
      <c r="S59" s="64"/>
      <c r="T59" s="64"/>
      <c r="U59" s="64"/>
      <c r="V59" s="36"/>
      <c r="W59" s="58"/>
      <c r="X59" s="58"/>
    </row>
    <row r="60" spans="1:24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64"/>
      <c r="S60" s="64"/>
      <c r="T60" s="64"/>
      <c r="U60" s="64"/>
      <c r="V60" s="36"/>
      <c r="W60" s="58"/>
      <c r="X60" s="58"/>
    </row>
    <row r="61" spans="1:24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64"/>
      <c r="S61" s="64"/>
      <c r="T61" s="64"/>
      <c r="U61" s="64"/>
      <c r="V61" s="36"/>
      <c r="W61" s="58"/>
      <c r="X61" s="58"/>
    </row>
    <row r="62" spans="1:24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64"/>
      <c r="S62" s="64"/>
      <c r="T62" s="64"/>
      <c r="U62" s="64"/>
      <c r="V62" s="36"/>
      <c r="W62" s="58"/>
      <c r="X62" s="58"/>
    </row>
    <row r="63" spans="1:24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64"/>
      <c r="S63" s="64"/>
      <c r="T63" s="64"/>
      <c r="U63" s="64"/>
      <c r="V63" s="36"/>
      <c r="W63" s="58"/>
      <c r="X63" s="58"/>
    </row>
    <row r="64" spans="1:24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64"/>
      <c r="S64" s="64"/>
      <c r="T64" s="64"/>
      <c r="U64" s="64"/>
      <c r="V64" s="36"/>
      <c r="W64" s="58"/>
      <c r="X64" s="58"/>
    </row>
    <row r="65" spans="1:24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64"/>
      <c r="S65" s="64"/>
      <c r="T65" s="64"/>
      <c r="U65" s="64"/>
      <c r="V65" s="36"/>
      <c r="W65" s="58"/>
      <c r="X65" s="58"/>
    </row>
    <row r="66" spans="1:24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64"/>
      <c r="S66" s="64"/>
      <c r="T66" s="64"/>
      <c r="U66" s="64"/>
      <c r="V66" s="36"/>
      <c r="W66" s="58"/>
      <c r="X66" s="58"/>
    </row>
    <row r="67" spans="1:24" ht="2.25" customHeight="1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64"/>
      <c r="S67" s="64"/>
      <c r="T67" s="64"/>
      <c r="U67" s="64"/>
      <c r="V67" s="36"/>
      <c r="W67" s="58"/>
      <c r="X67" s="58"/>
    </row>
    <row r="68" spans="1:24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64"/>
      <c r="S68" s="64"/>
      <c r="T68" s="64"/>
      <c r="U68" s="64"/>
      <c r="V68" s="36"/>
      <c r="W68" s="58"/>
      <c r="X68" s="58"/>
    </row>
    <row r="69" spans="1:24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64"/>
      <c r="S69" s="64"/>
      <c r="T69" s="64"/>
      <c r="U69" s="64"/>
      <c r="V69" s="36"/>
      <c r="W69" s="58"/>
      <c r="X69" s="58"/>
    </row>
    <row r="70" spans="1:24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64"/>
      <c r="S70" s="64"/>
      <c r="T70" s="64"/>
      <c r="U70" s="64"/>
      <c r="V70" s="36"/>
      <c r="W70" s="58"/>
      <c r="X70" s="58"/>
    </row>
    <row r="71" spans="1:24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64"/>
      <c r="S71" s="64"/>
      <c r="T71" s="64"/>
      <c r="U71" s="64"/>
      <c r="V71" s="36"/>
      <c r="W71" s="58"/>
      <c r="X71" s="58"/>
    </row>
    <row r="72" spans="1:24" x14ac:dyDescent="0.25">
      <c r="Q72" s="34"/>
      <c r="R72" s="64"/>
      <c r="S72" s="64"/>
      <c r="T72" s="64"/>
      <c r="U72" s="64"/>
      <c r="V72" s="36"/>
      <c r="W72" s="58"/>
      <c r="X72" s="58"/>
    </row>
    <row r="73" spans="1:24" x14ac:dyDescent="0.25">
      <c r="Q73" s="34"/>
      <c r="R73" s="64"/>
      <c r="S73" s="64"/>
      <c r="T73" s="64"/>
      <c r="U73" s="64"/>
      <c r="V73" s="36"/>
      <c r="W73" s="58"/>
      <c r="X73" s="58"/>
    </row>
    <row r="74" spans="1:24" x14ac:dyDescent="0.25">
      <c r="Q74" s="34"/>
      <c r="R74" s="64"/>
      <c r="S74" s="64"/>
      <c r="T74" s="64"/>
      <c r="U74" s="64"/>
      <c r="V74" s="36"/>
      <c r="W74" s="58"/>
      <c r="X74" s="58"/>
    </row>
    <row r="75" spans="1:24" x14ac:dyDescent="0.25">
      <c r="Q75" s="34"/>
      <c r="R75" s="64"/>
      <c r="S75" s="64"/>
      <c r="T75" s="64"/>
      <c r="U75" s="64"/>
      <c r="V75" s="36"/>
      <c r="W75" s="58"/>
      <c r="X75" s="58"/>
    </row>
    <row r="76" spans="1:24" x14ac:dyDescent="0.25">
      <c r="Q76" s="34"/>
      <c r="R76" s="64"/>
      <c r="S76" s="64"/>
      <c r="T76" s="64"/>
      <c r="U76" s="64"/>
      <c r="V76" s="36"/>
      <c r="W76" s="58"/>
      <c r="X76" s="58"/>
    </row>
    <row r="77" spans="1:24" x14ac:dyDescent="0.25">
      <c r="Q77" s="34"/>
      <c r="R77" s="34"/>
      <c r="S77" s="34"/>
      <c r="T77" s="34"/>
      <c r="U77" s="34"/>
      <c r="V77" s="34"/>
      <c r="W77" s="34"/>
      <c r="X77" s="34"/>
    </row>
    <row r="78" spans="1:24" x14ac:dyDescent="0.25">
      <c r="Q78" s="34"/>
      <c r="R78" s="61"/>
      <c r="S78" s="61"/>
      <c r="T78" s="61"/>
      <c r="U78" s="61"/>
      <c r="V78" s="34"/>
      <c r="W78" s="61"/>
      <c r="X78" s="61"/>
    </row>
    <row r="79" spans="1:24" x14ac:dyDescent="0.25">
      <c r="Q79" s="34"/>
      <c r="R79" s="34"/>
      <c r="S79" s="34"/>
      <c r="T79" s="34"/>
      <c r="U79" s="34"/>
      <c r="V79" s="34"/>
      <c r="W79" s="34"/>
      <c r="X79" s="34"/>
    </row>
    <row r="80" spans="1:24" x14ac:dyDescent="0.25">
      <c r="Q80" s="34"/>
      <c r="R80" s="34"/>
      <c r="S80" s="34"/>
      <c r="T80" s="34"/>
      <c r="U80" s="34"/>
      <c r="V80" s="34"/>
      <c r="W80" s="34"/>
      <c r="X80" s="34"/>
    </row>
    <row r="81" spans="17:24" x14ac:dyDescent="0.25">
      <c r="Q81" s="34"/>
      <c r="R81" s="34"/>
      <c r="S81" s="34"/>
      <c r="T81" s="34"/>
      <c r="U81" s="34"/>
      <c r="V81" s="34"/>
      <c r="W81" s="34"/>
      <c r="X81" s="34"/>
    </row>
    <row r="82" spans="17:24" x14ac:dyDescent="0.25">
      <c r="Q82" s="34"/>
      <c r="R82" s="34"/>
      <c r="S82" s="34"/>
      <c r="T82" s="34"/>
      <c r="U82" s="34"/>
      <c r="V82" s="34"/>
      <c r="W82" s="34"/>
      <c r="X82" s="34"/>
    </row>
    <row r="83" spans="17:24" x14ac:dyDescent="0.25">
      <c r="Q83" s="34"/>
      <c r="R83" s="34"/>
      <c r="S83" s="34"/>
      <c r="T83" s="34"/>
      <c r="U83" s="34"/>
      <c r="V83" s="34"/>
      <c r="W83" s="34"/>
      <c r="X83" s="34"/>
    </row>
    <row r="84" spans="17:24" x14ac:dyDescent="0.25">
      <c r="Q84" s="34"/>
      <c r="R84" s="34"/>
      <c r="S84" s="34"/>
      <c r="T84" s="34"/>
      <c r="U84" s="34"/>
      <c r="V84" s="34"/>
      <c r="W84" s="34"/>
      <c r="X84" s="34"/>
    </row>
    <row r="85" spans="17:24" x14ac:dyDescent="0.25">
      <c r="Q85" s="34"/>
      <c r="R85" s="34"/>
      <c r="S85" s="34"/>
      <c r="T85" s="34"/>
      <c r="U85" s="34"/>
      <c r="V85" s="34"/>
      <c r="W85" s="34"/>
      <c r="X85" s="34"/>
    </row>
    <row r="86" spans="17:24" x14ac:dyDescent="0.25">
      <c r="Q86" s="34"/>
      <c r="R86" s="34"/>
      <c r="S86" s="34"/>
      <c r="T86" s="34"/>
      <c r="U86" s="34"/>
      <c r="V86" s="34"/>
      <c r="W86" s="34"/>
      <c r="X86" s="34"/>
    </row>
    <row r="87" spans="17:24" x14ac:dyDescent="0.25">
      <c r="Q87" s="34"/>
      <c r="R87" s="153"/>
      <c r="S87" s="153"/>
      <c r="T87" s="153"/>
      <c r="U87" s="153"/>
      <c r="V87" s="153"/>
      <c r="W87" s="153"/>
      <c r="X87" s="153"/>
    </row>
    <row r="88" spans="17:24" x14ac:dyDescent="0.25">
      <c r="Q88" s="34"/>
      <c r="R88" s="64"/>
      <c r="S88" s="64"/>
      <c r="T88" s="64"/>
      <c r="U88" s="64"/>
      <c r="V88" s="36"/>
      <c r="W88" s="58"/>
      <c r="X88" s="58"/>
    </row>
    <row r="89" spans="17:24" x14ac:dyDescent="0.25">
      <c r="Q89" s="34"/>
      <c r="R89" s="64"/>
      <c r="S89" s="64"/>
      <c r="T89" s="64"/>
      <c r="U89" s="64"/>
      <c r="V89" s="36"/>
      <c r="W89" s="58"/>
      <c r="X89" s="58"/>
    </row>
    <row r="90" spans="17:24" x14ac:dyDescent="0.25">
      <c r="Q90" s="34"/>
      <c r="R90" s="64"/>
      <c r="S90" s="64"/>
      <c r="T90" s="64"/>
      <c r="U90" s="64"/>
      <c r="V90" s="36"/>
      <c r="W90" s="58"/>
      <c r="X90" s="58"/>
    </row>
    <row r="91" spans="17:24" x14ac:dyDescent="0.25">
      <c r="Q91" s="34"/>
      <c r="R91" s="64"/>
      <c r="S91" s="64"/>
      <c r="T91" s="64"/>
      <c r="U91" s="64"/>
      <c r="V91" s="36"/>
      <c r="W91" s="58"/>
      <c r="X91" s="58"/>
    </row>
    <row r="92" spans="17:24" x14ac:dyDescent="0.25">
      <c r="Q92" s="34"/>
      <c r="R92" s="64"/>
      <c r="S92" s="64"/>
      <c r="T92" s="64"/>
      <c r="U92" s="64"/>
      <c r="V92" s="36"/>
      <c r="W92" s="58"/>
      <c r="X92" s="58"/>
    </row>
    <row r="93" spans="17:24" x14ac:dyDescent="0.25">
      <c r="Q93" s="34"/>
      <c r="R93" s="64"/>
      <c r="S93" s="64"/>
      <c r="T93" s="64"/>
      <c r="U93" s="64"/>
      <c r="V93" s="36"/>
      <c r="W93" s="58"/>
      <c r="X93" s="58"/>
    </row>
    <row r="94" spans="17:24" x14ac:dyDescent="0.25">
      <c r="Q94" s="34"/>
      <c r="R94" s="64"/>
      <c r="S94" s="64"/>
      <c r="T94" s="64"/>
      <c r="U94" s="64"/>
      <c r="V94" s="36"/>
      <c r="W94" s="58"/>
      <c r="X94" s="58"/>
    </row>
    <row r="95" spans="17:24" x14ac:dyDescent="0.25">
      <c r="Q95" s="34"/>
      <c r="R95" s="64"/>
      <c r="S95" s="64"/>
      <c r="T95" s="64"/>
      <c r="U95" s="64"/>
      <c r="V95" s="36"/>
      <c r="W95" s="58"/>
      <c r="X95" s="58"/>
    </row>
    <row r="96" spans="17:24" x14ac:dyDescent="0.25">
      <c r="Q96" s="34"/>
      <c r="R96" s="64"/>
      <c r="S96" s="64"/>
      <c r="T96" s="64"/>
      <c r="U96" s="64"/>
      <c r="V96" s="36"/>
      <c r="W96" s="58"/>
      <c r="X96" s="58"/>
    </row>
    <row r="97" spans="17:24" x14ac:dyDescent="0.25">
      <c r="Q97" s="34"/>
      <c r="R97" s="64"/>
      <c r="S97" s="64"/>
      <c r="T97" s="64"/>
      <c r="U97" s="64"/>
      <c r="V97" s="36"/>
      <c r="W97" s="58"/>
      <c r="X97" s="58"/>
    </row>
    <row r="98" spans="17:24" x14ac:dyDescent="0.25">
      <c r="Q98" s="34"/>
      <c r="R98" s="64"/>
      <c r="S98" s="64"/>
      <c r="T98" s="64"/>
      <c r="U98" s="64"/>
      <c r="V98" s="36"/>
      <c r="W98" s="58"/>
      <c r="X98" s="58"/>
    </row>
    <row r="99" spans="17:24" x14ac:dyDescent="0.25">
      <c r="Q99" s="34"/>
      <c r="R99" s="64"/>
      <c r="S99" s="64"/>
      <c r="T99" s="64"/>
      <c r="U99" s="64"/>
      <c r="V99" s="36"/>
      <c r="W99" s="58"/>
      <c r="X99" s="58"/>
    </row>
    <row r="100" spans="17:24" x14ac:dyDescent="0.25">
      <c r="Q100" s="34"/>
      <c r="R100" s="64"/>
      <c r="S100" s="64"/>
      <c r="T100" s="64"/>
      <c r="U100" s="64"/>
      <c r="V100" s="36"/>
      <c r="W100" s="58"/>
      <c r="X100" s="58"/>
    </row>
    <row r="101" spans="17:24" x14ac:dyDescent="0.25">
      <c r="Q101" s="34"/>
      <c r="R101" s="64"/>
      <c r="S101" s="64"/>
      <c r="T101" s="64"/>
      <c r="U101" s="64"/>
      <c r="V101" s="36"/>
      <c r="W101" s="58"/>
      <c r="X101" s="58"/>
    </row>
    <row r="102" spans="17:24" x14ac:dyDescent="0.25">
      <c r="Q102" s="34"/>
      <c r="R102" s="64"/>
      <c r="S102" s="64"/>
      <c r="T102" s="64"/>
      <c r="U102" s="64"/>
      <c r="V102" s="36"/>
      <c r="W102" s="58"/>
      <c r="X102" s="58"/>
    </row>
    <row r="103" spans="17:24" x14ac:dyDescent="0.25">
      <c r="Q103" s="34"/>
      <c r="R103" s="64"/>
      <c r="S103" s="64"/>
      <c r="T103" s="64"/>
      <c r="U103" s="64"/>
      <c r="V103" s="36"/>
      <c r="W103" s="58"/>
      <c r="X103" s="58"/>
    </row>
    <row r="104" spans="17:24" x14ac:dyDescent="0.25">
      <c r="Q104" s="34"/>
      <c r="R104" s="64"/>
      <c r="S104" s="64"/>
      <c r="T104" s="64"/>
      <c r="U104" s="64"/>
      <c r="V104" s="36"/>
      <c r="W104" s="58"/>
      <c r="X104" s="58"/>
    </row>
    <row r="105" spans="17:24" x14ac:dyDescent="0.25">
      <c r="Q105" s="34"/>
      <c r="R105" s="64"/>
      <c r="S105" s="64"/>
      <c r="T105" s="64"/>
      <c r="U105" s="64"/>
      <c r="V105" s="36"/>
      <c r="W105" s="58"/>
      <c r="X105" s="58"/>
    </row>
    <row r="106" spans="17:24" x14ac:dyDescent="0.25">
      <c r="Q106" s="34"/>
      <c r="R106" s="34"/>
      <c r="S106" s="34"/>
      <c r="T106" s="34"/>
      <c r="U106" s="34"/>
      <c r="V106" s="34"/>
      <c r="W106" s="34"/>
      <c r="X106" s="34"/>
    </row>
    <row r="107" spans="17:24" x14ac:dyDescent="0.25">
      <c r="Q107" s="34"/>
      <c r="R107" s="61"/>
      <c r="S107" s="61"/>
      <c r="T107" s="61"/>
      <c r="U107" s="61"/>
      <c r="V107" s="34"/>
      <c r="W107" s="61"/>
      <c r="X107" s="61"/>
    </row>
    <row r="108" spans="17:24" x14ac:dyDescent="0.25">
      <c r="Q108" s="34"/>
      <c r="R108" s="34"/>
      <c r="S108" s="34"/>
      <c r="T108" s="34"/>
      <c r="U108" s="34"/>
      <c r="V108" s="34"/>
      <c r="W108" s="34"/>
      <c r="X108" s="34"/>
    </row>
  </sheetData>
  <mergeCells count="37">
    <mergeCell ref="B32:B34"/>
    <mergeCell ref="C32:E34"/>
    <mergeCell ref="B35:B36"/>
    <mergeCell ref="C35:E36"/>
    <mergeCell ref="B46:E46"/>
    <mergeCell ref="B37:B39"/>
    <mergeCell ref="C37:E39"/>
    <mergeCell ref="B40:B42"/>
    <mergeCell ref="C40:E42"/>
    <mergeCell ref="B43:B45"/>
    <mergeCell ref="C43:E45"/>
    <mergeCell ref="B28:B29"/>
    <mergeCell ref="C28:E29"/>
    <mergeCell ref="L28:L29"/>
    <mergeCell ref="M28:M29"/>
    <mergeCell ref="B30:B31"/>
    <mergeCell ref="C30:E31"/>
    <mergeCell ref="N28:N29"/>
    <mergeCell ref="C21:E21"/>
    <mergeCell ref="C22:E22"/>
    <mergeCell ref="C23:E23"/>
    <mergeCell ref="C24:E24"/>
    <mergeCell ref="C25:E25"/>
    <mergeCell ref="C26:E26"/>
    <mergeCell ref="C27:E27"/>
    <mergeCell ref="C20:E20"/>
    <mergeCell ref="B2:C2"/>
    <mergeCell ref="D2:O2"/>
    <mergeCell ref="B3:C3"/>
    <mergeCell ref="D3:O3"/>
    <mergeCell ref="B4:C4"/>
    <mergeCell ref="D4:O4"/>
    <mergeCell ref="B5:C5"/>
    <mergeCell ref="D5:O5"/>
    <mergeCell ref="B7:C7"/>
    <mergeCell ref="B11:C11"/>
    <mergeCell ref="C19:E19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X108"/>
  <sheetViews>
    <sheetView topLeftCell="A25" zoomScale="70" zoomScaleNormal="70" workbookViewId="0">
      <selection activeCell="C28" sqref="C28:E29"/>
    </sheetView>
  </sheetViews>
  <sheetFormatPr defaultRowHeight="15.75" x14ac:dyDescent="0.25"/>
  <cols>
    <col min="1" max="1" width="4" style="28" customWidth="1"/>
    <col min="2" max="2" width="15.7109375" style="28" customWidth="1"/>
    <col min="3" max="3" width="41.140625" style="28" customWidth="1"/>
    <col min="4" max="4" width="9.140625" style="28" customWidth="1"/>
    <col min="5" max="5" width="11.42578125" style="28" customWidth="1"/>
    <col min="6" max="6" width="6.5703125" style="28" customWidth="1"/>
    <col min="7" max="7" width="13.42578125" style="28" customWidth="1"/>
    <col min="8" max="8" width="11.7109375" style="28" customWidth="1"/>
    <col min="9" max="9" width="11.28515625" style="28" customWidth="1"/>
    <col min="10" max="10" width="5.42578125" style="28" customWidth="1"/>
    <col min="11" max="11" width="15.42578125" style="28" customWidth="1"/>
    <col min="12" max="13" width="11.5703125" style="28" customWidth="1"/>
    <col min="14" max="14" width="12" style="28" customWidth="1"/>
    <col min="15" max="15" width="5.28515625" style="28" customWidth="1"/>
    <col min="16" max="16" width="3.5703125" style="28" customWidth="1"/>
    <col min="17" max="17" width="15.85546875" style="28" customWidth="1"/>
    <col min="18" max="18" width="10.7109375" style="28" bestFit="1" customWidth="1"/>
    <col min="19" max="19" width="12.42578125" style="28" customWidth="1"/>
    <col min="20" max="20" width="13.140625" style="28" customWidth="1"/>
    <col min="21" max="21" width="14.7109375" style="28" customWidth="1"/>
    <col min="22" max="22" width="14" style="28" customWidth="1"/>
    <col min="23" max="23" width="17.85546875" style="28" customWidth="1"/>
    <col min="24" max="24" width="20.28515625" style="28" customWidth="1"/>
    <col min="25" max="16384" width="9.140625" style="28"/>
  </cols>
  <sheetData>
    <row r="1" spans="2:20" ht="16.5" thickBot="1" x14ac:dyDescent="0.3">
      <c r="P1" s="29"/>
    </row>
    <row r="2" spans="2:20" ht="33" customHeight="1" x14ac:dyDescent="0.25">
      <c r="B2" s="191" t="s">
        <v>36</v>
      </c>
      <c r="C2" s="192"/>
      <c r="D2" s="193" t="s">
        <v>234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4"/>
      <c r="P2" s="30"/>
    </row>
    <row r="3" spans="2:20" x14ac:dyDescent="0.25">
      <c r="B3" s="195" t="s">
        <v>37</v>
      </c>
      <c r="C3" s="196"/>
      <c r="D3" s="197" t="s">
        <v>294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9"/>
      <c r="P3" s="31"/>
    </row>
    <row r="4" spans="2:20" x14ac:dyDescent="0.25">
      <c r="B4" s="195" t="s">
        <v>38</v>
      </c>
      <c r="C4" s="196"/>
      <c r="D4" s="197" t="s">
        <v>278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9"/>
      <c r="P4" s="31"/>
    </row>
    <row r="5" spans="2:20" x14ac:dyDescent="0.25">
      <c r="B5" s="195" t="s">
        <v>39</v>
      </c>
      <c r="C5" s="196"/>
      <c r="D5" s="197" t="s">
        <v>263</v>
      </c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9"/>
      <c r="P5" s="31"/>
    </row>
    <row r="6" spans="2:20" x14ac:dyDescent="0.25">
      <c r="B6" s="32"/>
      <c r="C6" s="33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36"/>
    </row>
    <row r="7" spans="2:20" x14ac:dyDescent="0.25">
      <c r="B7" s="195" t="s">
        <v>40</v>
      </c>
      <c r="C7" s="196"/>
      <c r="D7" s="37" t="s">
        <v>41</v>
      </c>
      <c r="E7" s="38">
        <v>2017</v>
      </c>
      <c r="F7" s="39"/>
      <c r="G7" s="39"/>
      <c r="H7" s="39"/>
      <c r="I7" s="39"/>
      <c r="J7" s="39"/>
      <c r="K7" s="39"/>
      <c r="L7" s="39"/>
      <c r="M7" s="39"/>
      <c r="N7" s="39"/>
      <c r="O7" s="40"/>
      <c r="P7" s="39"/>
    </row>
    <row r="8" spans="2:20" x14ac:dyDescent="0.25">
      <c r="B8" s="41"/>
      <c r="C8" s="27"/>
      <c r="D8" s="42" t="s">
        <v>42</v>
      </c>
      <c r="E8" s="69">
        <v>124.03999999999999</v>
      </c>
      <c r="F8" s="39"/>
      <c r="G8" s="39"/>
      <c r="H8" s="39"/>
      <c r="I8" s="39"/>
      <c r="J8" s="39"/>
      <c r="K8" s="39"/>
      <c r="L8" s="39"/>
      <c r="M8" s="39"/>
      <c r="N8" s="39"/>
      <c r="O8" s="40"/>
      <c r="P8" s="39"/>
    </row>
    <row r="9" spans="2:20" x14ac:dyDescent="0.25">
      <c r="B9" s="41"/>
      <c r="C9" s="27"/>
      <c r="D9" s="42" t="s">
        <v>43</v>
      </c>
      <c r="E9" s="137">
        <v>9</v>
      </c>
      <c r="F9" s="39"/>
      <c r="G9" s="39"/>
      <c r="H9" s="39"/>
      <c r="I9" s="39"/>
      <c r="J9" s="39"/>
      <c r="K9" s="39"/>
      <c r="L9" s="39"/>
      <c r="M9" s="39"/>
      <c r="N9" s="39"/>
      <c r="O9" s="40"/>
      <c r="P9" s="39"/>
    </row>
    <row r="10" spans="2:20" x14ac:dyDescent="0.25">
      <c r="B10" s="41"/>
      <c r="C10" s="34"/>
      <c r="D10" s="34"/>
      <c r="E10" s="34"/>
      <c r="F10" s="36"/>
      <c r="G10" s="36"/>
      <c r="H10" s="36"/>
      <c r="I10" s="36"/>
      <c r="J10" s="36"/>
      <c r="K10" s="36"/>
      <c r="L10" s="36"/>
      <c r="M10" s="36"/>
      <c r="N10" s="36"/>
      <c r="O10" s="44"/>
      <c r="P10" s="36"/>
    </row>
    <row r="11" spans="2:20" x14ac:dyDescent="0.25">
      <c r="B11" s="195" t="s">
        <v>44</v>
      </c>
      <c r="C11" s="196"/>
      <c r="D11" s="37" t="s">
        <v>41</v>
      </c>
      <c r="E11" s="38">
        <v>2017</v>
      </c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39"/>
    </row>
    <row r="12" spans="2:20" ht="31.5" x14ac:dyDescent="0.25">
      <c r="B12" s="45"/>
      <c r="C12" s="46" t="s">
        <v>291</v>
      </c>
      <c r="D12" s="47" t="s">
        <v>42</v>
      </c>
      <c r="E12" s="43">
        <v>96.24</v>
      </c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39"/>
      <c r="T12" s="48"/>
    </row>
    <row r="13" spans="2:20" ht="47.25" x14ac:dyDescent="0.25">
      <c r="B13" s="45"/>
      <c r="C13" s="46" t="s">
        <v>292</v>
      </c>
      <c r="D13" s="47" t="s">
        <v>42</v>
      </c>
      <c r="E13" s="43">
        <v>15.8</v>
      </c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39"/>
      <c r="T13" s="48"/>
    </row>
    <row r="14" spans="2:20" ht="63.75" customHeight="1" x14ac:dyDescent="0.25">
      <c r="B14" s="45"/>
      <c r="C14" s="46" t="s">
        <v>293</v>
      </c>
      <c r="D14" s="47" t="s">
        <v>42</v>
      </c>
      <c r="E14" s="43">
        <v>12</v>
      </c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39"/>
      <c r="T14" s="48"/>
    </row>
    <row r="15" spans="2:20" x14ac:dyDescent="0.25">
      <c r="B15" s="45"/>
      <c r="C15" s="34"/>
      <c r="D15" s="34"/>
      <c r="E15" s="34"/>
      <c r="F15" s="39"/>
      <c r="G15" s="39"/>
      <c r="H15" s="39"/>
      <c r="I15" s="39"/>
      <c r="J15" s="39"/>
      <c r="K15" s="39"/>
      <c r="L15" s="39"/>
      <c r="M15" s="39"/>
      <c r="N15" s="39"/>
      <c r="O15" s="40"/>
      <c r="P15" s="39"/>
      <c r="T15" s="48"/>
    </row>
    <row r="16" spans="2:20" ht="16.5" thickBot="1" x14ac:dyDescent="0.3">
      <c r="B16" s="49"/>
      <c r="C16" s="50"/>
      <c r="D16" s="50"/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2"/>
      <c r="P16" s="39"/>
      <c r="T16" s="48"/>
    </row>
    <row r="17" spans="2:22" ht="18" customHeight="1" thickBot="1" x14ac:dyDescent="0.3">
      <c r="T17" s="53"/>
    </row>
    <row r="18" spans="2:22" ht="23.25" customHeight="1" x14ac:dyDescent="0.25"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T18" s="34"/>
      <c r="U18" s="153"/>
      <c r="V18" s="34"/>
    </row>
    <row r="19" spans="2:22" ht="75" customHeight="1" x14ac:dyDescent="0.25">
      <c r="B19" s="154" t="s">
        <v>14</v>
      </c>
      <c r="C19" s="189" t="s">
        <v>51</v>
      </c>
      <c r="D19" s="189"/>
      <c r="E19" s="189"/>
      <c r="F19" s="34"/>
      <c r="G19" s="34"/>
      <c r="H19" s="34"/>
      <c r="I19" s="34"/>
      <c r="J19" s="34"/>
      <c r="K19" s="34"/>
      <c r="L19" s="34"/>
      <c r="M19" s="34"/>
      <c r="N19" s="34"/>
      <c r="O19" s="35"/>
      <c r="T19" s="34"/>
      <c r="U19" s="58"/>
      <c r="V19" s="34"/>
    </row>
    <row r="20" spans="2:22" ht="30" customHeight="1" x14ac:dyDescent="0.25">
      <c r="B20" s="154" t="s">
        <v>17</v>
      </c>
      <c r="C20" s="189" t="s">
        <v>52</v>
      </c>
      <c r="D20" s="189"/>
      <c r="E20" s="189"/>
      <c r="F20" s="34"/>
      <c r="G20" s="34"/>
      <c r="H20" s="34"/>
      <c r="I20" s="34"/>
      <c r="J20" s="34"/>
      <c r="K20" s="34"/>
      <c r="L20" s="34"/>
      <c r="M20" s="34"/>
      <c r="N20" s="34"/>
      <c r="O20" s="35"/>
      <c r="T20" s="34"/>
      <c r="U20" s="58"/>
      <c r="V20" s="34"/>
    </row>
    <row r="21" spans="2:22" ht="76.5" customHeight="1" x14ac:dyDescent="0.25">
      <c r="B21" s="154" t="s">
        <v>15</v>
      </c>
      <c r="C21" s="189" t="s">
        <v>53</v>
      </c>
      <c r="D21" s="189"/>
      <c r="E21" s="189"/>
      <c r="F21" s="34"/>
      <c r="G21" s="34"/>
      <c r="H21" s="34"/>
      <c r="I21" s="34"/>
      <c r="J21" s="34"/>
      <c r="K21" s="34"/>
      <c r="L21" s="34"/>
      <c r="M21" s="34"/>
      <c r="N21" s="34"/>
      <c r="O21" s="35"/>
      <c r="T21" s="34"/>
      <c r="U21" s="58"/>
      <c r="V21" s="34"/>
    </row>
    <row r="22" spans="2:22" ht="59.25" customHeight="1" x14ac:dyDescent="0.25">
      <c r="B22" s="154" t="s">
        <v>54</v>
      </c>
      <c r="C22" s="189" t="s">
        <v>55</v>
      </c>
      <c r="D22" s="189"/>
      <c r="E22" s="189"/>
      <c r="F22" s="34"/>
      <c r="G22" s="34"/>
      <c r="H22" s="34"/>
      <c r="I22" s="34"/>
      <c r="J22" s="34"/>
      <c r="K22" s="34"/>
      <c r="L22" s="34"/>
      <c r="M22" s="34"/>
      <c r="N22" s="34"/>
      <c r="O22" s="35"/>
      <c r="T22" s="34"/>
      <c r="U22" s="58"/>
      <c r="V22" s="34"/>
    </row>
    <row r="23" spans="2:22" ht="19.5" customHeight="1" x14ac:dyDescent="0.25">
      <c r="B23" s="154" t="s">
        <v>56</v>
      </c>
      <c r="C23" s="189" t="s">
        <v>57</v>
      </c>
      <c r="D23" s="189"/>
      <c r="E23" s="189"/>
      <c r="F23" s="34"/>
      <c r="G23" s="34"/>
      <c r="H23" s="34"/>
      <c r="I23" s="34"/>
      <c r="J23" s="34"/>
      <c r="K23" s="34"/>
      <c r="L23" s="34"/>
      <c r="M23" s="34"/>
      <c r="N23" s="34"/>
      <c r="O23" s="35"/>
      <c r="T23" s="34"/>
      <c r="U23" s="58"/>
      <c r="V23" s="34"/>
    </row>
    <row r="24" spans="2:22" ht="32.25" customHeight="1" x14ac:dyDescent="0.25">
      <c r="B24" s="154" t="s">
        <v>58</v>
      </c>
      <c r="C24" s="189" t="s">
        <v>59</v>
      </c>
      <c r="D24" s="189"/>
      <c r="E24" s="189"/>
      <c r="F24" s="34"/>
      <c r="G24" s="34"/>
      <c r="H24" s="34"/>
      <c r="I24" s="34"/>
      <c r="J24" s="34"/>
      <c r="K24" s="34"/>
      <c r="L24" s="34"/>
      <c r="M24" s="34"/>
      <c r="N24" s="34"/>
      <c r="O24" s="35"/>
      <c r="T24" s="34"/>
      <c r="U24" s="58"/>
      <c r="V24" s="34"/>
    </row>
    <row r="25" spans="2:22" ht="16.5" customHeight="1" x14ac:dyDescent="0.25">
      <c r="B25" s="154" t="s">
        <v>60</v>
      </c>
      <c r="C25" s="189" t="s">
        <v>61</v>
      </c>
      <c r="D25" s="189"/>
      <c r="E25" s="189"/>
      <c r="F25" s="34"/>
      <c r="G25" s="34"/>
      <c r="H25" s="34"/>
      <c r="I25" s="34"/>
      <c r="J25" s="34"/>
      <c r="K25" s="34"/>
      <c r="L25" s="34"/>
      <c r="M25" s="34"/>
      <c r="N25" s="34"/>
      <c r="O25" s="35"/>
      <c r="T25" s="34"/>
      <c r="U25" s="58"/>
      <c r="V25" s="34"/>
    </row>
    <row r="26" spans="2:22" x14ac:dyDescent="0.25">
      <c r="B26" s="154" t="s">
        <v>62</v>
      </c>
      <c r="C26" s="189" t="s">
        <v>63</v>
      </c>
      <c r="D26" s="189"/>
      <c r="E26" s="189"/>
      <c r="F26" s="34"/>
      <c r="G26" s="34"/>
      <c r="H26" s="34"/>
      <c r="I26" s="34"/>
      <c r="J26" s="34"/>
      <c r="K26" s="34"/>
      <c r="L26" s="34"/>
      <c r="M26" s="34"/>
      <c r="N26" s="34"/>
      <c r="O26" s="35"/>
      <c r="T26" s="34"/>
      <c r="U26" s="58"/>
      <c r="V26" s="34"/>
    </row>
    <row r="27" spans="2:22" ht="78.75" customHeight="1" x14ac:dyDescent="0.25">
      <c r="B27" s="154" t="s">
        <v>64</v>
      </c>
      <c r="C27" s="189" t="s">
        <v>65</v>
      </c>
      <c r="D27" s="189"/>
      <c r="E27" s="189"/>
      <c r="F27" s="34"/>
      <c r="G27" s="34"/>
      <c r="H27" s="34"/>
      <c r="I27" s="34"/>
      <c r="J27" s="34"/>
      <c r="K27" s="34"/>
      <c r="L27" s="34"/>
      <c r="M27" s="34"/>
      <c r="N27" s="34"/>
      <c r="O27" s="35"/>
      <c r="T27" s="34"/>
      <c r="U27" s="58"/>
      <c r="V27" s="34"/>
    </row>
    <row r="28" spans="2:22" ht="18" customHeight="1" x14ac:dyDescent="0.25">
      <c r="B28" s="179" t="s">
        <v>66</v>
      </c>
      <c r="C28" s="189" t="s">
        <v>67</v>
      </c>
      <c r="D28" s="189"/>
      <c r="E28" s="189"/>
      <c r="F28" s="34"/>
      <c r="G28" s="34"/>
      <c r="H28" s="34"/>
      <c r="I28" s="34"/>
      <c r="J28" s="34"/>
      <c r="K28" s="34"/>
      <c r="L28" s="177" t="s">
        <v>45</v>
      </c>
      <c r="M28" s="175" t="s">
        <v>190</v>
      </c>
      <c r="N28" s="177" t="s">
        <v>46</v>
      </c>
      <c r="O28" s="35"/>
      <c r="T28" s="34"/>
      <c r="U28" s="58"/>
      <c r="V28" s="34"/>
    </row>
    <row r="29" spans="2:22" ht="18" customHeight="1" x14ac:dyDescent="0.25">
      <c r="B29" s="179"/>
      <c r="C29" s="189"/>
      <c r="D29" s="189"/>
      <c r="E29" s="189"/>
      <c r="F29" s="34"/>
      <c r="G29" s="34"/>
      <c r="H29" s="153" t="s">
        <v>45</v>
      </c>
      <c r="I29" s="153" t="s">
        <v>46</v>
      </c>
      <c r="J29" s="34"/>
      <c r="K29" s="34"/>
      <c r="L29" s="178"/>
      <c r="M29" s="176"/>
      <c r="N29" s="178"/>
      <c r="O29" s="35"/>
      <c r="T29" s="34"/>
      <c r="U29" s="58"/>
      <c r="V29" s="34"/>
    </row>
    <row r="30" spans="2:22" ht="18" customHeight="1" x14ac:dyDescent="0.25">
      <c r="B30" s="179" t="s">
        <v>68</v>
      </c>
      <c r="C30" s="180" t="s">
        <v>69</v>
      </c>
      <c r="D30" s="181"/>
      <c r="E30" s="182"/>
      <c r="F30" s="34"/>
      <c r="G30" s="59" t="s">
        <v>47</v>
      </c>
      <c r="H30" s="43">
        <v>28.68</v>
      </c>
      <c r="I30" s="68">
        <v>40</v>
      </c>
      <c r="J30" s="34"/>
      <c r="K30" s="27" t="s">
        <v>14</v>
      </c>
      <c r="L30" s="43">
        <v>8.94</v>
      </c>
      <c r="M30" s="123">
        <v>9.0459999999999994</v>
      </c>
      <c r="N30" s="60">
        <v>10</v>
      </c>
      <c r="O30" s="35"/>
      <c r="Q30" s="166">
        <f>L30-M30</f>
        <v>-0.10599999999999987</v>
      </c>
      <c r="T30" s="34"/>
      <c r="U30" s="58"/>
      <c r="V30" s="34"/>
    </row>
    <row r="31" spans="2:22" ht="18" customHeight="1" x14ac:dyDescent="0.25">
      <c r="B31" s="179"/>
      <c r="C31" s="186"/>
      <c r="D31" s="187"/>
      <c r="E31" s="188"/>
      <c r="F31" s="34"/>
      <c r="G31" s="59" t="s">
        <v>48</v>
      </c>
      <c r="H31" s="43">
        <v>45.57</v>
      </c>
      <c r="I31" s="68">
        <v>70</v>
      </c>
      <c r="J31" s="34"/>
      <c r="K31" s="27" t="s">
        <v>17</v>
      </c>
      <c r="L31" s="43">
        <v>8.23</v>
      </c>
      <c r="M31" s="123">
        <v>8.060666666666668</v>
      </c>
      <c r="N31" s="60">
        <v>10</v>
      </c>
      <c r="O31" s="35"/>
      <c r="Q31" s="166">
        <f t="shared" ref="Q31:Q45" si="0">L31-M31</f>
        <v>0.16933333333333245</v>
      </c>
      <c r="T31" s="34"/>
      <c r="U31" s="58"/>
      <c r="V31" s="34"/>
    </row>
    <row r="32" spans="2:22" ht="18" customHeight="1" x14ac:dyDescent="0.25">
      <c r="B32" s="179" t="s">
        <v>70</v>
      </c>
      <c r="C32" s="180" t="s">
        <v>71</v>
      </c>
      <c r="D32" s="181"/>
      <c r="E32" s="182"/>
      <c r="F32" s="34"/>
      <c r="G32" s="59" t="s">
        <v>49</v>
      </c>
      <c r="H32" s="43">
        <v>20</v>
      </c>
      <c r="I32" s="68">
        <v>20</v>
      </c>
      <c r="J32" s="34"/>
      <c r="K32" s="27" t="s">
        <v>15</v>
      </c>
      <c r="L32" s="43">
        <v>7.18</v>
      </c>
      <c r="M32" s="123">
        <v>7.6726666666666672</v>
      </c>
      <c r="N32" s="60">
        <v>10</v>
      </c>
      <c r="O32" s="35"/>
      <c r="Q32" s="166">
        <f t="shared" si="0"/>
        <v>-0.49266666666666747</v>
      </c>
      <c r="T32" s="34"/>
      <c r="U32" s="58"/>
      <c r="V32" s="34"/>
    </row>
    <row r="33" spans="1:22" ht="18" customHeight="1" x14ac:dyDescent="0.25">
      <c r="B33" s="179"/>
      <c r="C33" s="183"/>
      <c r="D33" s="184"/>
      <c r="E33" s="185"/>
      <c r="F33" s="34"/>
      <c r="G33" s="59" t="s">
        <v>50</v>
      </c>
      <c r="H33" s="43">
        <v>29.79</v>
      </c>
      <c r="I33" s="68">
        <v>30</v>
      </c>
      <c r="J33" s="34"/>
      <c r="K33" s="27" t="s">
        <v>16</v>
      </c>
      <c r="L33" s="43">
        <v>4.33</v>
      </c>
      <c r="M33" s="123">
        <v>4.8333333333333321</v>
      </c>
      <c r="N33" s="60">
        <v>10</v>
      </c>
      <c r="O33" s="35"/>
      <c r="Q33" s="166">
        <f t="shared" si="0"/>
        <v>-0.50333333333333208</v>
      </c>
      <c r="T33" s="34"/>
      <c r="U33" s="58"/>
      <c r="V33" s="34"/>
    </row>
    <row r="34" spans="1:22" ht="22.5" customHeight="1" x14ac:dyDescent="0.25">
      <c r="B34" s="179"/>
      <c r="C34" s="186"/>
      <c r="D34" s="187"/>
      <c r="E34" s="188"/>
      <c r="F34" s="34"/>
      <c r="G34" s="34"/>
      <c r="H34" s="69">
        <f>SUM(H30:H33)</f>
        <v>124.03999999999999</v>
      </c>
      <c r="I34" s="69">
        <f>SUM(I30:I33)</f>
        <v>160</v>
      </c>
      <c r="J34" s="34"/>
      <c r="K34" s="27" t="s">
        <v>20</v>
      </c>
      <c r="L34" s="43">
        <v>7.09</v>
      </c>
      <c r="M34" s="123">
        <v>6.7453333333333338</v>
      </c>
      <c r="N34" s="60">
        <v>10</v>
      </c>
      <c r="O34" s="35"/>
      <c r="Q34" s="166">
        <f t="shared" si="0"/>
        <v>0.34466666666666601</v>
      </c>
      <c r="T34" s="34"/>
      <c r="U34" s="58"/>
      <c r="V34" s="34"/>
    </row>
    <row r="35" spans="1:22" ht="24.75" customHeight="1" x14ac:dyDescent="0.25">
      <c r="B35" s="173" t="s">
        <v>72</v>
      </c>
      <c r="C35" s="180" t="s">
        <v>73</v>
      </c>
      <c r="D35" s="181"/>
      <c r="E35" s="182"/>
      <c r="F35" s="34"/>
      <c r="G35" s="34"/>
      <c r="J35" s="34"/>
      <c r="K35" s="136" t="s">
        <v>23</v>
      </c>
      <c r="L35" s="43">
        <v>8.27</v>
      </c>
      <c r="M35" s="123">
        <v>8.3053333333333335</v>
      </c>
      <c r="N35" s="60">
        <v>10</v>
      </c>
      <c r="O35" s="35"/>
      <c r="Q35" s="166">
        <f t="shared" si="0"/>
        <v>-3.5333333333333883E-2</v>
      </c>
      <c r="T35" s="34"/>
      <c r="U35" s="58"/>
      <c r="V35" s="34"/>
    </row>
    <row r="36" spans="1:22" ht="18" customHeight="1" x14ac:dyDescent="0.25">
      <c r="B36" s="174"/>
      <c r="C36" s="186"/>
      <c r="D36" s="187"/>
      <c r="E36" s="188"/>
      <c r="F36" s="34"/>
      <c r="G36" s="62"/>
      <c r="H36" s="67"/>
      <c r="I36" s="67"/>
      <c r="J36" s="34"/>
      <c r="K36" s="27" t="s">
        <v>22</v>
      </c>
      <c r="L36" s="43">
        <v>5.37</v>
      </c>
      <c r="M36" s="123">
        <v>4.9426666666666668</v>
      </c>
      <c r="N36" s="60">
        <v>10</v>
      </c>
      <c r="O36" s="35"/>
      <c r="Q36" s="166">
        <f t="shared" si="0"/>
        <v>0.42733333333333334</v>
      </c>
      <c r="T36" s="34"/>
      <c r="U36" s="58"/>
      <c r="V36" s="34"/>
    </row>
    <row r="37" spans="1:22" ht="18" customHeight="1" x14ac:dyDescent="0.25">
      <c r="B37" s="173" t="s">
        <v>74</v>
      </c>
      <c r="C37" s="180" t="s">
        <v>75</v>
      </c>
      <c r="D37" s="181"/>
      <c r="E37" s="182"/>
      <c r="F37" s="34"/>
      <c r="G37" s="34"/>
      <c r="H37" s="36"/>
      <c r="I37" s="36"/>
      <c r="J37" s="34"/>
      <c r="K37" s="27" t="s">
        <v>18</v>
      </c>
      <c r="L37" s="43">
        <v>6.28</v>
      </c>
      <c r="M37" s="123">
        <v>6.4053333333333331</v>
      </c>
      <c r="N37" s="60">
        <v>10</v>
      </c>
      <c r="O37" s="35"/>
      <c r="Q37" s="166">
        <f t="shared" si="0"/>
        <v>-0.12533333333333285</v>
      </c>
      <c r="T37" s="34"/>
      <c r="U37" s="58"/>
      <c r="V37" s="34"/>
    </row>
    <row r="38" spans="1:22" ht="18" customHeight="1" x14ac:dyDescent="0.25">
      <c r="B38" s="190"/>
      <c r="C38" s="183"/>
      <c r="D38" s="184"/>
      <c r="E38" s="185"/>
      <c r="F38" s="34"/>
      <c r="G38" s="34"/>
      <c r="H38" s="34"/>
      <c r="I38" s="34"/>
      <c r="J38" s="34"/>
      <c r="K38" s="27" t="s">
        <v>21</v>
      </c>
      <c r="L38" s="43">
        <v>5.21</v>
      </c>
      <c r="M38" s="123">
        <v>7.0166666666666666</v>
      </c>
      <c r="N38" s="60">
        <v>10</v>
      </c>
      <c r="O38" s="35"/>
      <c r="Q38" s="172">
        <f t="shared" si="0"/>
        <v>-1.8066666666666666</v>
      </c>
      <c r="T38" s="34"/>
      <c r="U38" s="58"/>
      <c r="V38" s="34"/>
    </row>
    <row r="39" spans="1:22" ht="18" customHeight="1" x14ac:dyDescent="0.25">
      <c r="B39" s="174"/>
      <c r="C39" s="186"/>
      <c r="D39" s="187"/>
      <c r="E39" s="188"/>
      <c r="F39" s="34"/>
      <c r="G39" s="34"/>
      <c r="H39" s="34"/>
      <c r="I39" s="34"/>
      <c r="J39" s="34"/>
      <c r="K39" s="27" t="s">
        <v>19</v>
      </c>
      <c r="L39" s="43">
        <v>5.98</v>
      </c>
      <c r="M39" s="123">
        <v>7.3226666666666658</v>
      </c>
      <c r="N39" s="60">
        <v>10</v>
      </c>
      <c r="O39" s="35"/>
      <c r="Q39" s="172">
        <f t="shared" si="0"/>
        <v>-1.3426666666666653</v>
      </c>
      <c r="T39" s="34"/>
      <c r="U39" s="58"/>
      <c r="V39" s="34"/>
    </row>
    <row r="40" spans="1:22" ht="18" customHeight="1" x14ac:dyDescent="0.25">
      <c r="B40" s="173" t="s">
        <v>76</v>
      </c>
      <c r="C40" s="180" t="s">
        <v>77</v>
      </c>
      <c r="D40" s="181"/>
      <c r="E40" s="182"/>
      <c r="F40" s="34"/>
      <c r="G40" s="34"/>
      <c r="H40" s="34"/>
      <c r="I40" s="34"/>
      <c r="J40" s="34"/>
      <c r="K40" s="27" t="s">
        <v>24</v>
      </c>
      <c r="L40" s="43">
        <v>7.37</v>
      </c>
      <c r="M40" s="123">
        <v>8.0386666666666677</v>
      </c>
      <c r="N40" s="60">
        <v>10</v>
      </c>
      <c r="O40" s="35"/>
      <c r="Q40" s="166">
        <f t="shared" si="0"/>
        <v>-0.66866666666666763</v>
      </c>
      <c r="T40" s="34"/>
      <c r="U40" s="58"/>
      <c r="V40" s="34"/>
    </row>
    <row r="41" spans="1:22" ht="18" customHeight="1" x14ac:dyDescent="0.25">
      <c r="B41" s="190"/>
      <c r="C41" s="183"/>
      <c r="D41" s="184"/>
      <c r="E41" s="185"/>
      <c r="F41" s="34"/>
      <c r="G41" s="34"/>
      <c r="H41" s="34"/>
      <c r="I41" s="34"/>
      <c r="J41" s="34"/>
      <c r="K41" s="27" t="s">
        <v>25</v>
      </c>
      <c r="L41" s="43">
        <v>10</v>
      </c>
      <c r="M41" s="123">
        <v>9.5986666666666665</v>
      </c>
      <c r="N41" s="60">
        <v>10</v>
      </c>
      <c r="O41" s="35"/>
      <c r="Q41" s="166">
        <f t="shared" si="0"/>
        <v>0.40133333333333354</v>
      </c>
      <c r="T41" s="34"/>
      <c r="U41" s="58"/>
      <c r="V41" s="34"/>
    </row>
    <row r="42" spans="1:22" ht="18" customHeight="1" x14ac:dyDescent="0.25">
      <c r="B42" s="190"/>
      <c r="C42" s="186"/>
      <c r="D42" s="187"/>
      <c r="E42" s="188"/>
      <c r="F42" s="34"/>
      <c r="G42" s="34"/>
      <c r="H42" s="34"/>
      <c r="I42" s="34"/>
      <c r="J42" s="34"/>
      <c r="K42" s="27" t="s">
        <v>26</v>
      </c>
      <c r="L42" s="43">
        <v>10</v>
      </c>
      <c r="M42" s="123">
        <v>9.5933333333333319</v>
      </c>
      <c r="N42" s="60">
        <v>10</v>
      </c>
      <c r="O42" s="35"/>
      <c r="Q42" s="166">
        <f t="shared" si="0"/>
        <v>0.40666666666666806</v>
      </c>
      <c r="T42" s="34"/>
      <c r="U42" s="58"/>
      <c r="V42" s="34"/>
    </row>
    <row r="43" spans="1:22" ht="18" customHeight="1" x14ac:dyDescent="0.25">
      <c r="B43" s="173" t="s">
        <v>78</v>
      </c>
      <c r="C43" s="180" t="s">
        <v>79</v>
      </c>
      <c r="D43" s="181"/>
      <c r="E43" s="182"/>
      <c r="F43" s="34"/>
      <c r="G43" s="34"/>
      <c r="H43" s="34"/>
      <c r="I43" s="34"/>
      <c r="J43" s="34"/>
      <c r="K43" s="27" t="s">
        <v>27</v>
      </c>
      <c r="L43" s="43">
        <v>10</v>
      </c>
      <c r="M43" s="123">
        <v>9.059333333333333</v>
      </c>
      <c r="N43" s="60">
        <v>10</v>
      </c>
      <c r="O43" s="35"/>
      <c r="Q43" s="166">
        <f t="shared" si="0"/>
        <v>0.94066666666666698</v>
      </c>
      <c r="T43" s="34"/>
      <c r="U43" s="58"/>
      <c r="V43" s="34"/>
    </row>
    <row r="44" spans="1:22" ht="18" customHeight="1" x14ac:dyDescent="0.25">
      <c r="B44" s="190"/>
      <c r="C44" s="183"/>
      <c r="D44" s="184"/>
      <c r="E44" s="185"/>
      <c r="F44" s="34"/>
      <c r="G44" s="34"/>
      <c r="H44" s="34"/>
      <c r="I44" s="34"/>
      <c r="J44" s="34"/>
      <c r="K44" s="27" t="s">
        <v>29</v>
      </c>
      <c r="L44" s="43">
        <v>9.7899999999999991</v>
      </c>
      <c r="M44" s="123">
        <v>9.1639999999999997</v>
      </c>
      <c r="N44" s="60">
        <v>10</v>
      </c>
      <c r="O44" s="35"/>
      <c r="Q44" s="166">
        <f t="shared" si="0"/>
        <v>0.62599999999999945</v>
      </c>
      <c r="T44" s="34"/>
      <c r="U44" s="58"/>
      <c r="V44" s="34"/>
    </row>
    <row r="45" spans="1:22" ht="18" customHeight="1" x14ac:dyDescent="0.25">
      <c r="B45" s="190"/>
      <c r="C45" s="186"/>
      <c r="D45" s="187"/>
      <c r="E45" s="188"/>
      <c r="F45" s="34"/>
      <c r="G45" s="34"/>
      <c r="H45" s="34"/>
      <c r="I45" s="34"/>
      <c r="J45" s="34"/>
      <c r="K45" s="27" t="s">
        <v>28</v>
      </c>
      <c r="L45" s="43">
        <v>10</v>
      </c>
      <c r="M45" s="123">
        <v>9.5613333333333319</v>
      </c>
      <c r="N45" s="60">
        <v>10</v>
      </c>
      <c r="O45" s="35"/>
      <c r="Q45" s="166">
        <f t="shared" si="0"/>
        <v>0.43866666666666809</v>
      </c>
      <c r="T45" s="34"/>
      <c r="U45" s="58"/>
      <c r="V45" s="34"/>
    </row>
    <row r="46" spans="1:22" ht="16.5" customHeight="1" x14ac:dyDescent="0.25">
      <c r="B46" s="200"/>
      <c r="C46" s="201"/>
      <c r="D46" s="201"/>
      <c r="E46" s="202"/>
      <c r="F46" s="34"/>
      <c r="G46" s="34"/>
      <c r="H46" s="34"/>
      <c r="I46" s="34"/>
      <c r="J46" s="34"/>
      <c r="K46" s="34"/>
      <c r="L46" s="63">
        <f>SUM(L30:L45)</f>
        <v>124.03999999999999</v>
      </c>
      <c r="M46" s="63">
        <f>SUM(M30:M45)</f>
        <v>125.366</v>
      </c>
      <c r="N46" s="63">
        <v>180</v>
      </c>
      <c r="O46" s="35"/>
      <c r="Q46" s="29"/>
      <c r="T46" s="34"/>
      <c r="U46" s="58"/>
      <c r="V46" s="34"/>
    </row>
    <row r="47" spans="1:22" ht="4.5" customHeight="1" thickBot="1" x14ac:dyDescent="0.3"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65"/>
      <c r="T47" s="34"/>
      <c r="U47" s="58"/>
      <c r="V47" s="34"/>
    </row>
    <row r="48" spans="1:22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T48" s="34"/>
      <c r="U48" s="58"/>
      <c r="V48" s="34"/>
    </row>
    <row r="49" spans="1:24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T49" s="34"/>
      <c r="U49" s="34"/>
      <c r="V49" s="34"/>
    </row>
    <row r="50" spans="1:24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T50" s="34"/>
      <c r="U50" s="61"/>
      <c r="V50" s="34"/>
    </row>
    <row r="51" spans="1:24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T51" s="34"/>
      <c r="U51" s="34"/>
      <c r="V51" s="34"/>
    </row>
    <row r="52" spans="1:24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T52" s="34"/>
      <c r="U52" s="34"/>
      <c r="V52" s="34"/>
    </row>
    <row r="53" spans="1:24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24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24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24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24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1:24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153"/>
      <c r="S58" s="153"/>
      <c r="T58" s="153"/>
      <c r="U58" s="153"/>
      <c r="V58" s="153"/>
      <c r="W58" s="153"/>
      <c r="X58" s="153"/>
    </row>
    <row r="59" spans="1:24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64"/>
      <c r="S59" s="64"/>
      <c r="T59" s="64"/>
      <c r="U59" s="64"/>
      <c r="V59" s="36"/>
      <c r="W59" s="58"/>
      <c r="X59" s="58"/>
    </row>
    <row r="60" spans="1:24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64"/>
      <c r="S60" s="64"/>
      <c r="T60" s="64"/>
      <c r="U60" s="64"/>
      <c r="V60" s="36"/>
      <c r="W60" s="58"/>
      <c r="X60" s="58"/>
    </row>
    <row r="61" spans="1:24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64"/>
      <c r="S61" s="64"/>
      <c r="T61" s="64"/>
      <c r="U61" s="64"/>
      <c r="V61" s="36"/>
      <c r="W61" s="58"/>
      <c r="X61" s="58"/>
    </row>
    <row r="62" spans="1:24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64"/>
      <c r="S62" s="64"/>
      <c r="T62" s="64"/>
      <c r="U62" s="64"/>
      <c r="V62" s="36"/>
      <c r="W62" s="58"/>
      <c r="X62" s="58"/>
    </row>
    <row r="63" spans="1:24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64"/>
      <c r="S63" s="64"/>
      <c r="T63" s="64"/>
      <c r="U63" s="64"/>
      <c r="V63" s="36"/>
      <c r="W63" s="58"/>
      <c r="X63" s="58"/>
    </row>
    <row r="64" spans="1:24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64"/>
      <c r="S64" s="64"/>
      <c r="T64" s="64"/>
      <c r="U64" s="64"/>
      <c r="V64" s="36"/>
      <c r="W64" s="58"/>
      <c r="X64" s="58"/>
    </row>
    <row r="65" spans="1:24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64"/>
      <c r="S65" s="64"/>
      <c r="T65" s="64"/>
      <c r="U65" s="64"/>
      <c r="V65" s="36"/>
      <c r="W65" s="58"/>
      <c r="X65" s="58"/>
    </row>
    <row r="66" spans="1:24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64"/>
      <c r="S66" s="64"/>
      <c r="T66" s="64"/>
      <c r="U66" s="64"/>
      <c r="V66" s="36"/>
      <c r="W66" s="58"/>
      <c r="X66" s="58"/>
    </row>
    <row r="67" spans="1:24" ht="2.25" customHeight="1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64"/>
      <c r="S67" s="64"/>
      <c r="T67" s="64"/>
      <c r="U67" s="64"/>
      <c r="V67" s="36"/>
      <c r="W67" s="58"/>
      <c r="X67" s="58"/>
    </row>
    <row r="68" spans="1:24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64"/>
      <c r="S68" s="64"/>
      <c r="T68" s="64"/>
      <c r="U68" s="64"/>
      <c r="V68" s="36"/>
      <c r="W68" s="58"/>
      <c r="X68" s="58"/>
    </row>
    <row r="69" spans="1:24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64"/>
      <c r="S69" s="64"/>
      <c r="T69" s="64"/>
      <c r="U69" s="64"/>
      <c r="V69" s="36"/>
      <c r="W69" s="58"/>
      <c r="X69" s="58"/>
    </row>
    <row r="70" spans="1:24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64"/>
      <c r="S70" s="64"/>
      <c r="T70" s="64"/>
      <c r="U70" s="64"/>
      <c r="V70" s="36"/>
      <c r="W70" s="58"/>
      <c r="X70" s="58"/>
    </row>
    <row r="71" spans="1:24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64"/>
      <c r="S71" s="64"/>
      <c r="T71" s="64"/>
      <c r="U71" s="64"/>
      <c r="V71" s="36"/>
      <c r="W71" s="58"/>
      <c r="X71" s="58"/>
    </row>
    <row r="72" spans="1:24" x14ac:dyDescent="0.25">
      <c r="Q72" s="34"/>
      <c r="R72" s="64"/>
      <c r="S72" s="64"/>
      <c r="T72" s="64"/>
      <c r="U72" s="64"/>
      <c r="V72" s="36"/>
      <c r="W72" s="58"/>
      <c r="X72" s="58"/>
    </row>
    <row r="73" spans="1:24" x14ac:dyDescent="0.25">
      <c r="Q73" s="34"/>
      <c r="R73" s="64"/>
      <c r="S73" s="64"/>
      <c r="T73" s="64"/>
      <c r="U73" s="64"/>
      <c r="V73" s="36"/>
      <c r="W73" s="58"/>
      <c r="X73" s="58"/>
    </row>
    <row r="74" spans="1:24" x14ac:dyDescent="0.25">
      <c r="Q74" s="34"/>
      <c r="R74" s="64"/>
      <c r="S74" s="64"/>
      <c r="T74" s="64"/>
      <c r="U74" s="64"/>
      <c r="V74" s="36"/>
      <c r="W74" s="58"/>
      <c r="X74" s="58"/>
    </row>
    <row r="75" spans="1:24" x14ac:dyDescent="0.25">
      <c r="Q75" s="34"/>
      <c r="R75" s="64"/>
      <c r="S75" s="64"/>
      <c r="T75" s="64"/>
      <c r="U75" s="64"/>
      <c r="V75" s="36"/>
      <c r="W75" s="58"/>
      <c r="X75" s="58"/>
    </row>
    <row r="76" spans="1:24" x14ac:dyDescent="0.25">
      <c r="Q76" s="34"/>
      <c r="R76" s="64"/>
      <c r="S76" s="64"/>
      <c r="T76" s="64"/>
      <c r="U76" s="64"/>
      <c r="V76" s="36"/>
      <c r="W76" s="58"/>
      <c r="X76" s="58"/>
    </row>
    <row r="77" spans="1:24" x14ac:dyDescent="0.25">
      <c r="Q77" s="34"/>
      <c r="R77" s="34"/>
      <c r="S77" s="34"/>
      <c r="T77" s="34"/>
      <c r="U77" s="34"/>
      <c r="V77" s="34"/>
      <c r="W77" s="34"/>
      <c r="X77" s="34"/>
    </row>
    <row r="78" spans="1:24" x14ac:dyDescent="0.25">
      <c r="Q78" s="34"/>
      <c r="R78" s="61"/>
      <c r="S78" s="61"/>
      <c r="T78" s="61"/>
      <c r="U78" s="61"/>
      <c r="V78" s="34"/>
      <c r="W78" s="61"/>
      <c r="X78" s="61"/>
    </row>
    <row r="79" spans="1:24" x14ac:dyDescent="0.25">
      <c r="Q79" s="34"/>
      <c r="R79" s="34"/>
      <c r="S79" s="34"/>
      <c r="T79" s="34"/>
      <c r="U79" s="34"/>
      <c r="V79" s="34"/>
      <c r="W79" s="34"/>
      <c r="X79" s="34"/>
    </row>
    <row r="80" spans="1:24" x14ac:dyDescent="0.25">
      <c r="Q80" s="34"/>
      <c r="R80" s="34"/>
      <c r="S80" s="34"/>
      <c r="T80" s="34"/>
      <c r="U80" s="34"/>
      <c r="V80" s="34"/>
      <c r="W80" s="34"/>
      <c r="X80" s="34"/>
    </row>
    <row r="81" spans="17:24" x14ac:dyDescent="0.25">
      <c r="Q81" s="34"/>
      <c r="R81" s="34"/>
      <c r="S81" s="34"/>
      <c r="T81" s="34"/>
      <c r="U81" s="34"/>
      <c r="V81" s="34"/>
      <c r="W81" s="34"/>
      <c r="X81" s="34"/>
    </row>
    <row r="82" spans="17:24" x14ac:dyDescent="0.25">
      <c r="Q82" s="34"/>
      <c r="R82" s="34"/>
      <c r="S82" s="34"/>
      <c r="T82" s="34"/>
      <c r="U82" s="34"/>
      <c r="V82" s="34"/>
      <c r="W82" s="34"/>
      <c r="X82" s="34"/>
    </row>
    <row r="83" spans="17:24" x14ac:dyDescent="0.25">
      <c r="Q83" s="34"/>
      <c r="R83" s="34"/>
      <c r="S83" s="34"/>
      <c r="T83" s="34"/>
      <c r="U83" s="34"/>
      <c r="V83" s="34"/>
      <c r="W83" s="34"/>
      <c r="X83" s="34"/>
    </row>
    <row r="84" spans="17:24" x14ac:dyDescent="0.25">
      <c r="Q84" s="34"/>
      <c r="R84" s="34"/>
      <c r="S84" s="34"/>
      <c r="T84" s="34"/>
      <c r="U84" s="34"/>
      <c r="V84" s="34"/>
      <c r="W84" s="34"/>
      <c r="X84" s="34"/>
    </row>
    <row r="85" spans="17:24" x14ac:dyDescent="0.25">
      <c r="Q85" s="34"/>
      <c r="R85" s="34"/>
      <c r="S85" s="34"/>
      <c r="T85" s="34"/>
      <c r="U85" s="34"/>
      <c r="V85" s="34"/>
      <c r="W85" s="34"/>
      <c r="X85" s="34"/>
    </row>
    <row r="86" spans="17:24" x14ac:dyDescent="0.25">
      <c r="Q86" s="34"/>
      <c r="R86" s="34"/>
      <c r="S86" s="34"/>
      <c r="T86" s="34"/>
      <c r="U86" s="34"/>
      <c r="V86" s="34"/>
      <c r="W86" s="34"/>
      <c r="X86" s="34"/>
    </row>
    <row r="87" spans="17:24" x14ac:dyDescent="0.25">
      <c r="Q87" s="34"/>
      <c r="R87" s="153"/>
      <c r="S87" s="153"/>
      <c r="T87" s="153"/>
      <c r="U87" s="153"/>
      <c r="V87" s="153"/>
      <c r="W87" s="153"/>
      <c r="X87" s="153"/>
    </row>
    <row r="88" spans="17:24" x14ac:dyDescent="0.25">
      <c r="Q88" s="34"/>
      <c r="R88" s="64"/>
      <c r="S88" s="64"/>
      <c r="T88" s="64"/>
      <c r="U88" s="64"/>
      <c r="V88" s="36"/>
      <c r="W88" s="58"/>
      <c r="X88" s="58"/>
    </row>
    <row r="89" spans="17:24" x14ac:dyDescent="0.25">
      <c r="Q89" s="34"/>
      <c r="R89" s="64"/>
      <c r="S89" s="64"/>
      <c r="T89" s="64"/>
      <c r="U89" s="64"/>
      <c r="V89" s="36"/>
      <c r="W89" s="58"/>
      <c r="X89" s="58"/>
    </row>
    <row r="90" spans="17:24" x14ac:dyDescent="0.25">
      <c r="Q90" s="34"/>
      <c r="R90" s="64"/>
      <c r="S90" s="64"/>
      <c r="T90" s="64"/>
      <c r="U90" s="64"/>
      <c r="V90" s="36"/>
      <c r="W90" s="58"/>
      <c r="X90" s="58"/>
    </row>
    <row r="91" spans="17:24" x14ac:dyDescent="0.25">
      <c r="Q91" s="34"/>
      <c r="R91" s="64"/>
      <c r="S91" s="64"/>
      <c r="T91" s="64"/>
      <c r="U91" s="64"/>
      <c r="V91" s="36"/>
      <c r="W91" s="58"/>
      <c r="X91" s="58"/>
    </row>
    <row r="92" spans="17:24" x14ac:dyDescent="0.25">
      <c r="Q92" s="34"/>
      <c r="R92" s="64"/>
      <c r="S92" s="64"/>
      <c r="T92" s="64"/>
      <c r="U92" s="64"/>
      <c r="V92" s="36"/>
      <c r="W92" s="58"/>
      <c r="X92" s="58"/>
    </row>
    <row r="93" spans="17:24" x14ac:dyDescent="0.25">
      <c r="Q93" s="34"/>
      <c r="R93" s="64"/>
      <c r="S93" s="64"/>
      <c r="T93" s="64"/>
      <c r="U93" s="64"/>
      <c r="V93" s="36"/>
      <c r="W93" s="58"/>
      <c r="X93" s="58"/>
    </row>
    <row r="94" spans="17:24" x14ac:dyDescent="0.25">
      <c r="Q94" s="34"/>
      <c r="R94" s="64"/>
      <c r="S94" s="64"/>
      <c r="T94" s="64"/>
      <c r="U94" s="64"/>
      <c r="V94" s="36"/>
      <c r="W94" s="58"/>
      <c r="X94" s="58"/>
    </row>
    <row r="95" spans="17:24" x14ac:dyDescent="0.25">
      <c r="Q95" s="34"/>
      <c r="R95" s="64"/>
      <c r="S95" s="64"/>
      <c r="T95" s="64"/>
      <c r="U95" s="64"/>
      <c r="V95" s="36"/>
      <c r="W95" s="58"/>
      <c r="X95" s="58"/>
    </row>
    <row r="96" spans="17:24" x14ac:dyDescent="0.25">
      <c r="Q96" s="34"/>
      <c r="R96" s="64"/>
      <c r="S96" s="64"/>
      <c r="T96" s="64"/>
      <c r="U96" s="64"/>
      <c r="V96" s="36"/>
      <c r="W96" s="58"/>
      <c r="X96" s="58"/>
    </row>
    <row r="97" spans="17:24" x14ac:dyDescent="0.25">
      <c r="Q97" s="34"/>
      <c r="R97" s="64"/>
      <c r="S97" s="64"/>
      <c r="T97" s="64"/>
      <c r="U97" s="64"/>
      <c r="V97" s="36"/>
      <c r="W97" s="58"/>
      <c r="X97" s="58"/>
    </row>
    <row r="98" spans="17:24" x14ac:dyDescent="0.25">
      <c r="Q98" s="34"/>
      <c r="R98" s="64"/>
      <c r="S98" s="64"/>
      <c r="T98" s="64"/>
      <c r="U98" s="64"/>
      <c r="V98" s="36"/>
      <c r="W98" s="58"/>
      <c r="X98" s="58"/>
    </row>
    <row r="99" spans="17:24" x14ac:dyDescent="0.25">
      <c r="Q99" s="34"/>
      <c r="R99" s="64"/>
      <c r="S99" s="64"/>
      <c r="T99" s="64"/>
      <c r="U99" s="64"/>
      <c r="V99" s="36"/>
      <c r="W99" s="58"/>
      <c r="X99" s="58"/>
    </row>
    <row r="100" spans="17:24" x14ac:dyDescent="0.25">
      <c r="Q100" s="34"/>
      <c r="R100" s="64"/>
      <c r="S100" s="64"/>
      <c r="T100" s="64"/>
      <c r="U100" s="64"/>
      <c r="V100" s="36"/>
      <c r="W100" s="58"/>
      <c r="X100" s="58"/>
    </row>
    <row r="101" spans="17:24" x14ac:dyDescent="0.25">
      <c r="Q101" s="34"/>
      <c r="R101" s="64"/>
      <c r="S101" s="64"/>
      <c r="T101" s="64"/>
      <c r="U101" s="64"/>
      <c r="V101" s="36"/>
      <c r="W101" s="58"/>
      <c r="X101" s="58"/>
    </row>
    <row r="102" spans="17:24" x14ac:dyDescent="0.25">
      <c r="Q102" s="34"/>
      <c r="R102" s="64"/>
      <c r="S102" s="64"/>
      <c r="T102" s="64"/>
      <c r="U102" s="64"/>
      <c r="V102" s="36"/>
      <c r="W102" s="58"/>
      <c r="X102" s="58"/>
    </row>
    <row r="103" spans="17:24" x14ac:dyDescent="0.25">
      <c r="Q103" s="34"/>
      <c r="R103" s="64"/>
      <c r="S103" s="64"/>
      <c r="T103" s="64"/>
      <c r="U103" s="64"/>
      <c r="V103" s="36"/>
      <c r="W103" s="58"/>
      <c r="X103" s="58"/>
    </row>
    <row r="104" spans="17:24" x14ac:dyDescent="0.25">
      <c r="Q104" s="34"/>
      <c r="R104" s="64"/>
      <c r="S104" s="64"/>
      <c r="T104" s="64"/>
      <c r="U104" s="64"/>
      <c r="V104" s="36"/>
      <c r="W104" s="58"/>
      <c r="X104" s="58"/>
    </row>
    <row r="105" spans="17:24" x14ac:dyDescent="0.25">
      <c r="Q105" s="34"/>
      <c r="R105" s="64"/>
      <c r="S105" s="64"/>
      <c r="T105" s="64"/>
      <c r="U105" s="64"/>
      <c r="V105" s="36"/>
      <c r="W105" s="58"/>
      <c r="X105" s="58"/>
    </row>
    <row r="106" spans="17:24" x14ac:dyDescent="0.25">
      <c r="Q106" s="34"/>
      <c r="R106" s="34"/>
      <c r="S106" s="34"/>
      <c r="T106" s="34"/>
      <c r="U106" s="34"/>
      <c r="V106" s="34"/>
      <c r="W106" s="34"/>
      <c r="X106" s="34"/>
    </row>
    <row r="107" spans="17:24" x14ac:dyDescent="0.25">
      <c r="Q107" s="34"/>
      <c r="R107" s="61"/>
      <c r="S107" s="61"/>
      <c r="T107" s="61"/>
      <c r="U107" s="61"/>
      <c r="V107" s="34"/>
      <c r="W107" s="61"/>
      <c r="X107" s="61"/>
    </row>
    <row r="108" spans="17:24" x14ac:dyDescent="0.25">
      <c r="Q108" s="34"/>
      <c r="R108" s="34"/>
      <c r="S108" s="34"/>
      <c r="T108" s="34"/>
      <c r="U108" s="34"/>
      <c r="V108" s="34"/>
      <c r="W108" s="34"/>
      <c r="X108" s="34"/>
    </row>
  </sheetData>
  <mergeCells count="37">
    <mergeCell ref="B32:B34"/>
    <mergeCell ref="C32:E34"/>
    <mergeCell ref="B35:B36"/>
    <mergeCell ref="C35:E36"/>
    <mergeCell ref="B46:E46"/>
    <mergeCell ref="B37:B39"/>
    <mergeCell ref="C37:E39"/>
    <mergeCell ref="B40:B42"/>
    <mergeCell ref="C40:E42"/>
    <mergeCell ref="B43:B45"/>
    <mergeCell ref="C43:E45"/>
    <mergeCell ref="B28:B29"/>
    <mergeCell ref="C28:E29"/>
    <mergeCell ref="L28:L29"/>
    <mergeCell ref="M28:M29"/>
    <mergeCell ref="B30:B31"/>
    <mergeCell ref="C30:E31"/>
    <mergeCell ref="N28:N29"/>
    <mergeCell ref="C21:E21"/>
    <mergeCell ref="C22:E22"/>
    <mergeCell ref="C23:E23"/>
    <mergeCell ref="C24:E24"/>
    <mergeCell ref="C25:E25"/>
    <mergeCell ref="C26:E26"/>
    <mergeCell ref="C27:E27"/>
    <mergeCell ref="C20:E20"/>
    <mergeCell ref="B2:C2"/>
    <mergeCell ref="D2:O2"/>
    <mergeCell ref="B3:C3"/>
    <mergeCell ref="D3:O3"/>
    <mergeCell ref="B4:C4"/>
    <mergeCell ref="D4:O4"/>
    <mergeCell ref="B5:C5"/>
    <mergeCell ref="D5:O5"/>
    <mergeCell ref="B7:C7"/>
    <mergeCell ref="B11:C11"/>
    <mergeCell ref="C19:E19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X108"/>
  <sheetViews>
    <sheetView topLeftCell="A25" zoomScale="70" zoomScaleNormal="70" workbookViewId="0">
      <selection activeCell="C25" sqref="C25:E25"/>
    </sheetView>
  </sheetViews>
  <sheetFormatPr defaultRowHeight="15.75" x14ac:dyDescent="0.25"/>
  <cols>
    <col min="1" max="1" width="4" style="28" customWidth="1"/>
    <col min="2" max="2" width="15.7109375" style="28" customWidth="1"/>
    <col min="3" max="3" width="41.140625" style="28" customWidth="1"/>
    <col min="4" max="4" width="9.140625" style="28" customWidth="1"/>
    <col min="5" max="5" width="11.42578125" style="28" customWidth="1"/>
    <col min="6" max="6" width="6.5703125" style="28" customWidth="1"/>
    <col min="7" max="7" width="13.42578125" style="28" customWidth="1"/>
    <col min="8" max="8" width="11.7109375" style="28" customWidth="1"/>
    <col min="9" max="9" width="11.28515625" style="28" customWidth="1"/>
    <col min="10" max="10" width="5.42578125" style="28" customWidth="1"/>
    <col min="11" max="11" width="15.42578125" style="28" customWidth="1"/>
    <col min="12" max="13" width="11.5703125" style="28" customWidth="1"/>
    <col min="14" max="14" width="12" style="28" customWidth="1"/>
    <col min="15" max="15" width="5.28515625" style="28" customWidth="1"/>
    <col min="16" max="16" width="3.5703125" style="28" customWidth="1"/>
    <col min="17" max="17" width="15.85546875" style="28" customWidth="1"/>
    <col min="18" max="18" width="10.7109375" style="28" bestFit="1" customWidth="1"/>
    <col min="19" max="19" width="12.42578125" style="28" customWidth="1"/>
    <col min="20" max="20" width="13.140625" style="28" customWidth="1"/>
    <col min="21" max="21" width="14.7109375" style="28" customWidth="1"/>
    <col min="22" max="22" width="14" style="28" customWidth="1"/>
    <col min="23" max="23" width="17.85546875" style="28" customWidth="1"/>
    <col min="24" max="24" width="20.28515625" style="28" customWidth="1"/>
    <col min="25" max="16384" width="9.140625" style="28"/>
  </cols>
  <sheetData>
    <row r="1" spans="2:20" ht="16.5" thickBot="1" x14ac:dyDescent="0.3">
      <c r="P1" s="29"/>
    </row>
    <row r="2" spans="2:20" ht="33" customHeight="1" x14ac:dyDescent="0.25">
      <c r="B2" s="191" t="s">
        <v>36</v>
      </c>
      <c r="C2" s="192"/>
      <c r="D2" s="193" t="s">
        <v>235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4"/>
      <c r="P2" s="30"/>
    </row>
    <row r="3" spans="2:20" x14ac:dyDescent="0.25">
      <c r="B3" s="195" t="s">
        <v>37</v>
      </c>
      <c r="C3" s="196"/>
      <c r="D3" s="197" t="s">
        <v>294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9"/>
      <c r="P3" s="31"/>
    </row>
    <row r="4" spans="2:20" x14ac:dyDescent="0.25">
      <c r="B4" s="195" t="s">
        <v>38</v>
      </c>
      <c r="C4" s="196"/>
      <c r="D4" s="197" t="s">
        <v>279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9"/>
      <c r="P4" s="31"/>
    </row>
    <row r="5" spans="2:20" x14ac:dyDescent="0.25">
      <c r="B5" s="195" t="s">
        <v>39</v>
      </c>
      <c r="C5" s="196"/>
      <c r="D5" s="197" t="s">
        <v>264</v>
      </c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9"/>
      <c r="P5" s="31"/>
    </row>
    <row r="6" spans="2:20" x14ac:dyDescent="0.25">
      <c r="B6" s="32"/>
      <c r="C6" s="33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36"/>
    </row>
    <row r="7" spans="2:20" x14ac:dyDescent="0.25">
      <c r="B7" s="195" t="s">
        <v>40</v>
      </c>
      <c r="C7" s="196"/>
      <c r="D7" s="37" t="s">
        <v>41</v>
      </c>
      <c r="E7" s="38">
        <v>2017</v>
      </c>
      <c r="F7" s="39"/>
      <c r="G7" s="39"/>
      <c r="H7" s="39"/>
      <c r="I7" s="39"/>
      <c r="J7" s="39"/>
      <c r="K7" s="39"/>
      <c r="L7" s="39"/>
      <c r="M7" s="39"/>
      <c r="N7" s="39"/>
      <c r="O7" s="40"/>
      <c r="P7" s="39"/>
    </row>
    <row r="8" spans="2:20" x14ac:dyDescent="0.25">
      <c r="B8" s="41"/>
      <c r="C8" s="27"/>
      <c r="D8" s="42" t="s">
        <v>42</v>
      </c>
      <c r="E8" s="69">
        <v>121.97999999999999</v>
      </c>
      <c r="F8" s="39"/>
      <c r="G8" s="39"/>
      <c r="H8" s="39"/>
      <c r="I8" s="39"/>
      <c r="J8" s="39"/>
      <c r="K8" s="39"/>
      <c r="L8" s="39"/>
      <c r="M8" s="39"/>
      <c r="N8" s="39"/>
      <c r="O8" s="40"/>
      <c r="P8" s="39"/>
    </row>
    <row r="9" spans="2:20" x14ac:dyDescent="0.25">
      <c r="B9" s="41"/>
      <c r="C9" s="27"/>
      <c r="D9" s="42" t="s">
        <v>43</v>
      </c>
      <c r="E9" s="137">
        <v>11</v>
      </c>
      <c r="F9" s="39"/>
      <c r="G9" s="39"/>
      <c r="H9" s="39"/>
      <c r="I9" s="39"/>
      <c r="J9" s="39"/>
      <c r="K9" s="39"/>
      <c r="L9" s="39"/>
      <c r="M9" s="39"/>
      <c r="N9" s="39"/>
      <c r="O9" s="40"/>
      <c r="P9" s="39"/>
    </row>
    <row r="10" spans="2:20" x14ac:dyDescent="0.25">
      <c r="B10" s="41"/>
      <c r="C10" s="34"/>
      <c r="D10" s="34"/>
      <c r="E10" s="34"/>
      <c r="F10" s="36"/>
      <c r="G10" s="36"/>
      <c r="H10" s="36"/>
      <c r="I10" s="36"/>
      <c r="J10" s="36"/>
      <c r="K10" s="36"/>
      <c r="L10" s="36"/>
      <c r="M10" s="36"/>
      <c r="N10" s="36"/>
      <c r="O10" s="44"/>
      <c r="P10" s="36"/>
    </row>
    <row r="11" spans="2:20" x14ac:dyDescent="0.25">
      <c r="B11" s="195" t="s">
        <v>44</v>
      </c>
      <c r="C11" s="196"/>
      <c r="D11" s="37" t="s">
        <v>41</v>
      </c>
      <c r="E11" s="38">
        <v>2017</v>
      </c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39"/>
    </row>
    <row r="12" spans="2:20" ht="31.5" x14ac:dyDescent="0.25">
      <c r="B12" s="45"/>
      <c r="C12" s="46" t="s">
        <v>291</v>
      </c>
      <c r="D12" s="47" t="s">
        <v>42</v>
      </c>
      <c r="E12" s="43">
        <v>98.179999999999993</v>
      </c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39"/>
      <c r="T12" s="48"/>
    </row>
    <row r="13" spans="2:20" ht="47.25" x14ac:dyDescent="0.25">
      <c r="B13" s="45"/>
      <c r="C13" s="46" t="s">
        <v>292</v>
      </c>
      <c r="D13" s="47" t="s">
        <v>42</v>
      </c>
      <c r="E13" s="43">
        <v>10.8</v>
      </c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39"/>
      <c r="T13" s="48"/>
    </row>
    <row r="14" spans="2:20" ht="63.75" customHeight="1" x14ac:dyDescent="0.25">
      <c r="B14" s="45"/>
      <c r="C14" s="46" t="s">
        <v>293</v>
      </c>
      <c r="D14" s="47" t="s">
        <v>42</v>
      </c>
      <c r="E14" s="43">
        <v>13</v>
      </c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39"/>
      <c r="T14" s="48"/>
    </row>
    <row r="15" spans="2:20" x14ac:dyDescent="0.25">
      <c r="B15" s="45"/>
      <c r="C15" s="34"/>
      <c r="D15" s="34"/>
      <c r="E15" s="34"/>
      <c r="F15" s="39"/>
      <c r="G15" s="39"/>
      <c r="H15" s="39"/>
      <c r="I15" s="39"/>
      <c r="J15" s="39"/>
      <c r="K15" s="39"/>
      <c r="L15" s="39"/>
      <c r="M15" s="39"/>
      <c r="N15" s="39"/>
      <c r="O15" s="40"/>
      <c r="P15" s="39"/>
      <c r="T15" s="48"/>
    </row>
    <row r="16" spans="2:20" ht="16.5" thickBot="1" x14ac:dyDescent="0.3">
      <c r="B16" s="49"/>
      <c r="C16" s="50"/>
      <c r="D16" s="50"/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2"/>
      <c r="P16" s="39"/>
      <c r="T16" s="48"/>
    </row>
    <row r="17" spans="2:22" ht="18" customHeight="1" thickBot="1" x14ac:dyDescent="0.3">
      <c r="T17" s="53"/>
    </row>
    <row r="18" spans="2:22" ht="23.25" customHeight="1" x14ac:dyDescent="0.25"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T18" s="34"/>
      <c r="U18" s="153"/>
      <c r="V18" s="34"/>
    </row>
    <row r="19" spans="2:22" ht="75" customHeight="1" x14ac:dyDescent="0.25">
      <c r="B19" s="154" t="s">
        <v>14</v>
      </c>
      <c r="C19" s="189" t="s">
        <v>51</v>
      </c>
      <c r="D19" s="189"/>
      <c r="E19" s="189"/>
      <c r="F19" s="34"/>
      <c r="G19" s="34"/>
      <c r="H19" s="34"/>
      <c r="I19" s="34"/>
      <c r="J19" s="34"/>
      <c r="K19" s="34"/>
      <c r="L19" s="34"/>
      <c r="M19" s="34"/>
      <c r="N19" s="34"/>
      <c r="O19" s="35"/>
      <c r="T19" s="34"/>
      <c r="U19" s="58"/>
      <c r="V19" s="34"/>
    </row>
    <row r="20" spans="2:22" ht="30" customHeight="1" x14ac:dyDescent="0.25">
      <c r="B20" s="154" t="s">
        <v>17</v>
      </c>
      <c r="C20" s="189" t="s">
        <v>52</v>
      </c>
      <c r="D20" s="189"/>
      <c r="E20" s="189"/>
      <c r="F20" s="34"/>
      <c r="G20" s="34"/>
      <c r="H20" s="34"/>
      <c r="I20" s="34"/>
      <c r="J20" s="34"/>
      <c r="K20" s="34"/>
      <c r="L20" s="34"/>
      <c r="M20" s="34"/>
      <c r="N20" s="34"/>
      <c r="O20" s="35"/>
      <c r="T20" s="34"/>
      <c r="U20" s="58"/>
      <c r="V20" s="34"/>
    </row>
    <row r="21" spans="2:22" ht="76.5" customHeight="1" x14ac:dyDescent="0.25">
      <c r="B21" s="154" t="s">
        <v>15</v>
      </c>
      <c r="C21" s="189" t="s">
        <v>53</v>
      </c>
      <c r="D21" s="189"/>
      <c r="E21" s="189"/>
      <c r="F21" s="34"/>
      <c r="G21" s="34"/>
      <c r="H21" s="34"/>
      <c r="I21" s="34"/>
      <c r="J21" s="34"/>
      <c r="K21" s="34"/>
      <c r="L21" s="34"/>
      <c r="M21" s="34"/>
      <c r="N21" s="34"/>
      <c r="O21" s="35"/>
      <c r="T21" s="34"/>
      <c r="U21" s="58"/>
      <c r="V21" s="34"/>
    </row>
    <row r="22" spans="2:22" ht="59.25" customHeight="1" x14ac:dyDescent="0.25">
      <c r="B22" s="154" t="s">
        <v>54</v>
      </c>
      <c r="C22" s="189" t="s">
        <v>55</v>
      </c>
      <c r="D22" s="189"/>
      <c r="E22" s="189"/>
      <c r="F22" s="34"/>
      <c r="G22" s="34"/>
      <c r="H22" s="34"/>
      <c r="I22" s="34"/>
      <c r="J22" s="34"/>
      <c r="K22" s="34"/>
      <c r="L22" s="34"/>
      <c r="M22" s="34"/>
      <c r="N22" s="34"/>
      <c r="O22" s="35"/>
      <c r="T22" s="34"/>
      <c r="U22" s="58"/>
      <c r="V22" s="34"/>
    </row>
    <row r="23" spans="2:22" ht="19.5" customHeight="1" x14ac:dyDescent="0.25">
      <c r="B23" s="154" t="s">
        <v>56</v>
      </c>
      <c r="C23" s="189" t="s">
        <v>57</v>
      </c>
      <c r="D23" s="189"/>
      <c r="E23" s="189"/>
      <c r="F23" s="34"/>
      <c r="G23" s="34"/>
      <c r="H23" s="34"/>
      <c r="I23" s="34"/>
      <c r="J23" s="34"/>
      <c r="K23" s="34"/>
      <c r="L23" s="34"/>
      <c r="M23" s="34"/>
      <c r="N23" s="34"/>
      <c r="O23" s="35"/>
      <c r="T23" s="34"/>
      <c r="U23" s="58"/>
      <c r="V23" s="34"/>
    </row>
    <row r="24" spans="2:22" ht="32.25" customHeight="1" x14ac:dyDescent="0.25">
      <c r="B24" s="154" t="s">
        <v>58</v>
      </c>
      <c r="C24" s="189" t="s">
        <v>59</v>
      </c>
      <c r="D24" s="189"/>
      <c r="E24" s="189"/>
      <c r="F24" s="34"/>
      <c r="G24" s="34"/>
      <c r="H24" s="34"/>
      <c r="I24" s="34"/>
      <c r="J24" s="34"/>
      <c r="K24" s="34"/>
      <c r="L24" s="34"/>
      <c r="M24" s="34"/>
      <c r="N24" s="34"/>
      <c r="O24" s="35"/>
      <c r="T24" s="34"/>
      <c r="U24" s="58"/>
      <c r="V24" s="34"/>
    </row>
    <row r="25" spans="2:22" ht="16.5" customHeight="1" x14ac:dyDescent="0.25">
      <c r="B25" s="154" t="s">
        <v>60</v>
      </c>
      <c r="C25" s="189" t="s">
        <v>61</v>
      </c>
      <c r="D25" s="189"/>
      <c r="E25" s="189"/>
      <c r="F25" s="34"/>
      <c r="G25" s="34"/>
      <c r="H25" s="34"/>
      <c r="I25" s="34"/>
      <c r="J25" s="34"/>
      <c r="K25" s="34"/>
      <c r="L25" s="34"/>
      <c r="M25" s="34"/>
      <c r="N25" s="34"/>
      <c r="O25" s="35"/>
      <c r="T25" s="34"/>
      <c r="U25" s="58"/>
      <c r="V25" s="34"/>
    </row>
    <row r="26" spans="2:22" x14ac:dyDescent="0.25">
      <c r="B26" s="154" t="s">
        <v>62</v>
      </c>
      <c r="C26" s="189" t="s">
        <v>63</v>
      </c>
      <c r="D26" s="189"/>
      <c r="E26" s="189"/>
      <c r="F26" s="34"/>
      <c r="G26" s="34"/>
      <c r="H26" s="34"/>
      <c r="I26" s="34"/>
      <c r="J26" s="34"/>
      <c r="K26" s="34"/>
      <c r="L26" s="34"/>
      <c r="M26" s="34"/>
      <c r="N26" s="34"/>
      <c r="O26" s="35"/>
      <c r="T26" s="34"/>
      <c r="U26" s="58"/>
      <c r="V26" s="34"/>
    </row>
    <row r="27" spans="2:22" ht="78.75" customHeight="1" x14ac:dyDescent="0.25">
      <c r="B27" s="154" t="s">
        <v>64</v>
      </c>
      <c r="C27" s="189" t="s">
        <v>65</v>
      </c>
      <c r="D27" s="189"/>
      <c r="E27" s="189"/>
      <c r="F27" s="34"/>
      <c r="G27" s="34"/>
      <c r="H27" s="34"/>
      <c r="I27" s="34"/>
      <c r="J27" s="34"/>
      <c r="K27" s="34"/>
      <c r="L27" s="34"/>
      <c r="M27" s="34"/>
      <c r="N27" s="34"/>
      <c r="O27" s="35"/>
      <c r="T27" s="34"/>
      <c r="U27" s="58"/>
      <c r="V27" s="34"/>
    </row>
    <row r="28" spans="2:22" ht="18" customHeight="1" x14ac:dyDescent="0.25">
      <c r="B28" s="179" t="s">
        <v>66</v>
      </c>
      <c r="C28" s="189" t="s">
        <v>67</v>
      </c>
      <c r="D28" s="189"/>
      <c r="E28" s="189"/>
      <c r="F28" s="34"/>
      <c r="G28" s="34"/>
      <c r="H28" s="34"/>
      <c r="I28" s="34"/>
      <c r="J28" s="34"/>
      <c r="K28" s="34"/>
      <c r="L28" s="177" t="s">
        <v>45</v>
      </c>
      <c r="M28" s="175" t="s">
        <v>190</v>
      </c>
      <c r="N28" s="177" t="s">
        <v>46</v>
      </c>
      <c r="O28" s="35"/>
      <c r="T28" s="34"/>
      <c r="U28" s="58"/>
      <c r="V28" s="34"/>
    </row>
    <row r="29" spans="2:22" ht="18" customHeight="1" x14ac:dyDescent="0.25">
      <c r="B29" s="179"/>
      <c r="C29" s="189"/>
      <c r="D29" s="189"/>
      <c r="E29" s="189"/>
      <c r="F29" s="34"/>
      <c r="G29" s="34"/>
      <c r="H29" s="153" t="s">
        <v>45</v>
      </c>
      <c r="I29" s="153" t="s">
        <v>46</v>
      </c>
      <c r="J29" s="34"/>
      <c r="K29" s="34"/>
      <c r="L29" s="178"/>
      <c r="M29" s="176"/>
      <c r="N29" s="178"/>
      <c r="O29" s="35"/>
      <c r="T29" s="34"/>
      <c r="U29" s="58"/>
      <c r="V29" s="34"/>
    </row>
    <row r="30" spans="2:22" ht="18" customHeight="1" x14ac:dyDescent="0.25">
      <c r="B30" s="179" t="s">
        <v>68</v>
      </c>
      <c r="C30" s="180" t="s">
        <v>69</v>
      </c>
      <c r="D30" s="181"/>
      <c r="E30" s="182"/>
      <c r="F30" s="34"/>
      <c r="G30" s="59" t="s">
        <v>47</v>
      </c>
      <c r="H30" s="43">
        <v>24.619999999999997</v>
      </c>
      <c r="I30" s="68">
        <v>40</v>
      </c>
      <c r="J30" s="34"/>
      <c r="K30" s="27" t="s">
        <v>14</v>
      </c>
      <c r="L30" s="43">
        <v>8.24</v>
      </c>
      <c r="M30" s="123">
        <v>9.0459999999999994</v>
      </c>
      <c r="N30" s="60">
        <v>10</v>
      </c>
      <c r="O30" s="35"/>
      <c r="Q30" s="166">
        <f>L30-M30</f>
        <v>-0.80599999999999916</v>
      </c>
      <c r="T30" s="34"/>
      <c r="U30" s="58"/>
      <c r="V30" s="34"/>
    </row>
    <row r="31" spans="2:22" ht="18" customHeight="1" x14ac:dyDescent="0.25">
      <c r="B31" s="179"/>
      <c r="C31" s="186"/>
      <c r="D31" s="187"/>
      <c r="E31" s="188"/>
      <c r="F31" s="34"/>
      <c r="G31" s="59" t="s">
        <v>48</v>
      </c>
      <c r="H31" s="43">
        <v>48.77</v>
      </c>
      <c r="I31" s="68">
        <v>70</v>
      </c>
      <c r="J31" s="34"/>
      <c r="K31" s="27" t="s">
        <v>17</v>
      </c>
      <c r="L31" s="43">
        <v>4.42</v>
      </c>
      <c r="M31" s="123">
        <v>8.060666666666668</v>
      </c>
      <c r="N31" s="60">
        <v>10</v>
      </c>
      <c r="O31" s="35"/>
      <c r="Q31" s="166">
        <f t="shared" ref="Q31:Q45" si="0">L31-M31</f>
        <v>-3.640666666666668</v>
      </c>
      <c r="T31" s="34"/>
      <c r="U31" s="58"/>
      <c r="V31" s="34"/>
    </row>
    <row r="32" spans="2:22" ht="18" customHeight="1" x14ac:dyDescent="0.25">
      <c r="B32" s="179" t="s">
        <v>70</v>
      </c>
      <c r="C32" s="180" t="s">
        <v>71</v>
      </c>
      <c r="D32" s="181"/>
      <c r="E32" s="182"/>
      <c r="F32" s="34"/>
      <c r="G32" s="59" t="s">
        <v>49</v>
      </c>
      <c r="H32" s="43">
        <v>19.46</v>
      </c>
      <c r="I32" s="68">
        <v>20</v>
      </c>
      <c r="J32" s="34"/>
      <c r="K32" s="27" t="s">
        <v>15</v>
      </c>
      <c r="L32" s="43">
        <v>7.49</v>
      </c>
      <c r="M32" s="123">
        <v>7.6726666666666672</v>
      </c>
      <c r="N32" s="60">
        <v>10</v>
      </c>
      <c r="O32" s="35"/>
      <c r="Q32" s="166">
        <f t="shared" si="0"/>
        <v>-0.18266666666666698</v>
      </c>
      <c r="T32" s="34"/>
      <c r="U32" s="58"/>
      <c r="V32" s="34"/>
    </row>
    <row r="33" spans="1:22" ht="18" customHeight="1" x14ac:dyDescent="0.25">
      <c r="B33" s="179"/>
      <c r="C33" s="183"/>
      <c r="D33" s="184"/>
      <c r="E33" s="185"/>
      <c r="F33" s="34"/>
      <c r="G33" s="59" t="s">
        <v>50</v>
      </c>
      <c r="H33" s="43">
        <v>29.13</v>
      </c>
      <c r="I33" s="68">
        <v>30</v>
      </c>
      <c r="J33" s="34"/>
      <c r="K33" s="27" t="s">
        <v>16</v>
      </c>
      <c r="L33" s="43">
        <v>4.47</v>
      </c>
      <c r="M33" s="123">
        <v>4.8333333333333321</v>
      </c>
      <c r="N33" s="60">
        <v>10</v>
      </c>
      <c r="O33" s="35"/>
      <c r="Q33" s="166">
        <f t="shared" si="0"/>
        <v>-0.3633333333333324</v>
      </c>
      <c r="T33" s="34"/>
      <c r="U33" s="58"/>
      <c r="V33" s="34"/>
    </row>
    <row r="34" spans="1:22" ht="22.5" customHeight="1" x14ac:dyDescent="0.25">
      <c r="B34" s="179"/>
      <c r="C34" s="186"/>
      <c r="D34" s="187"/>
      <c r="E34" s="188"/>
      <c r="F34" s="34"/>
      <c r="G34" s="34"/>
      <c r="H34" s="69">
        <f>SUM(H30:H33)</f>
        <v>121.97999999999999</v>
      </c>
      <c r="I34" s="69">
        <f>SUM(I30:I33)</f>
        <v>160</v>
      </c>
      <c r="J34" s="34"/>
      <c r="K34" s="27" t="s">
        <v>20</v>
      </c>
      <c r="L34" s="43">
        <v>5.48</v>
      </c>
      <c r="M34" s="123">
        <v>6.7453333333333338</v>
      </c>
      <c r="N34" s="60">
        <v>10</v>
      </c>
      <c r="O34" s="35"/>
      <c r="Q34" s="166">
        <f t="shared" si="0"/>
        <v>-1.2653333333333334</v>
      </c>
      <c r="T34" s="34"/>
      <c r="U34" s="58"/>
      <c r="V34" s="34"/>
    </row>
    <row r="35" spans="1:22" ht="24.75" customHeight="1" x14ac:dyDescent="0.25">
      <c r="B35" s="173" t="s">
        <v>72</v>
      </c>
      <c r="C35" s="180" t="s">
        <v>73</v>
      </c>
      <c r="D35" s="181"/>
      <c r="E35" s="182"/>
      <c r="F35" s="34"/>
      <c r="G35" s="34"/>
      <c r="J35" s="34"/>
      <c r="K35" s="136" t="s">
        <v>23</v>
      </c>
      <c r="L35" s="43">
        <v>9.56</v>
      </c>
      <c r="M35" s="123">
        <v>8.3053333333333335</v>
      </c>
      <c r="N35" s="60">
        <v>10</v>
      </c>
      <c r="O35" s="35"/>
      <c r="Q35" s="166">
        <f t="shared" si="0"/>
        <v>1.254666666666667</v>
      </c>
      <c r="T35" s="34"/>
      <c r="U35" s="58"/>
      <c r="V35" s="34"/>
    </row>
    <row r="36" spans="1:22" ht="18" customHeight="1" x14ac:dyDescent="0.25">
      <c r="B36" s="174"/>
      <c r="C36" s="186"/>
      <c r="D36" s="187"/>
      <c r="E36" s="188"/>
      <c r="F36" s="34"/>
      <c r="G36" s="62"/>
      <c r="H36" s="67"/>
      <c r="I36" s="67"/>
      <c r="J36" s="34"/>
      <c r="K36" s="27" t="s">
        <v>22</v>
      </c>
      <c r="L36" s="43">
        <v>4.57</v>
      </c>
      <c r="M36" s="123">
        <v>4.9426666666666668</v>
      </c>
      <c r="N36" s="60">
        <v>10</v>
      </c>
      <c r="O36" s="35"/>
      <c r="Q36" s="166">
        <f t="shared" si="0"/>
        <v>-0.37266666666666648</v>
      </c>
      <c r="T36" s="34"/>
      <c r="U36" s="58"/>
      <c r="V36" s="34"/>
    </row>
    <row r="37" spans="1:22" ht="18" customHeight="1" x14ac:dyDescent="0.25">
      <c r="B37" s="173" t="s">
        <v>74</v>
      </c>
      <c r="C37" s="180" t="s">
        <v>75</v>
      </c>
      <c r="D37" s="181"/>
      <c r="E37" s="182"/>
      <c r="F37" s="34"/>
      <c r="G37" s="34"/>
      <c r="H37" s="36"/>
      <c r="I37" s="36"/>
      <c r="J37" s="34"/>
      <c r="K37" s="27" t="s">
        <v>18</v>
      </c>
      <c r="L37" s="43">
        <v>6.55</v>
      </c>
      <c r="M37" s="123">
        <v>6.4053333333333331</v>
      </c>
      <c r="N37" s="60">
        <v>10</v>
      </c>
      <c r="O37" s="35"/>
      <c r="Q37" s="166">
        <f t="shared" si="0"/>
        <v>0.14466666666666672</v>
      </c>
      <c r="T37" s="34"/>
      <c r="U37" s="58"/>
      <c r="V37" s="34"/>
    </row>
    <row r="38" spans="1:22" ht="18" customHeight="1" x14ac:dyDescent="0.25">
      <c r="B38" s="190"/>
      <c r="C38" s="183"/>
      <c r="D38" s="184"/>
      <c r="E38" s="185"/>
      <c r="F38" s="34"/>
      <c r="G38" s="34"/>
      <c r="H38" s="34"/>
      <c r="I38" s="34"/>
      <c r="J38" s="34"/>
      <c r="K38" s="27" t="s">
        <v>21</v>
      </c>
      <c r="L38" s="43">
        <v>7.55</v>
      </c>
      <c r="M38" s="123">
        <v>7.0166666666666666</v>
      </c>
      <c r="N38" s="60">
        <v>10</v>
      </c>
      <c r="O38" s="35"/>
      <c r="Q38" s="166">
        <f t="shared" si="0"/>
        <v>0.53333333333333321</v>
      </c>
      <c r="T38" s="34"/>
      <c r="U38" s="58"/>
      <c r="V38" s="34"/>
    </row>
    <row r="39" spans="1:22" ht="18" customHeight="1" x14ac:dyDescent="0.25">
      <c r="B39" s="174"/>
      <c r="C39" s="186"/>
      <c r="D39" s="187"/>
      <c r="E39" s="188"/>
      <c r="F39" s="34"/>
      <c r="G39" s="34"/>
      <c r="H39" s="34"/>
      <c r="I39" s="34"/>
      <c r="J39" s="34"/>
      <c r="K39" s="27" t="s">
        <v>19</v>
      </c>
      <c r="L39" s="43">
        <v>6.52</v>
      </c>
      <c r="M39" s="123">
        <v>7.3226666666666658</v>
      </c>
      <c r="N39" s="60">
        <v>10</v>
      </c>
      <c r="O39" s="35"/>
      <c r="Q39" s="166">
        <f t="shared" si="0"/>
        <v>-0.8026666666666662</v>
      </c>
      <c r="T39" s="34"/>
      <c r="U39" s="58"/>
      <c r="V39" s="34"/>
    </row>
    <row r="40" spans="1:22" ht="18" customHeight="1" x14ac:dyDescent="0.25">
      <c r="B40" s="173" t="s">
        <v>76</v>
      </c>
      <c r="C40" s="180" t="s">
        <v>77</v>
      </c>
      <c r="D40" s="181"/>
      <c r="E40" s="182"/>
      <c r="F40" s="34"/>
      <c r="G40" s="34"/>
      <c r="H40" s="34"/>
      <c r="I40" s="34"/>
      <c r="J40" s="34"/>
      <c r="K40" s="27" t="s">
        <v>24</v>
      </c>
      <c r="L40" s="43">
        <v>8.5399999999999991</v>
      </c>
      <c r="M40" s="123">
        <v>8.0386666666666677</v>
      </c>
      <c r="N40" s="60">
        <v>10</v>
      </c>
      <c r="O40" s="35"/>
      <c r="Q40" s="166">
        <f t="shared" si="0"/>
        <v>0.50133333333333141</v>
      </c>
      <c r="T40" s="34"/>
      <c r="U40" s="58"/>
      <c r="V40" s="34"/>
    </row>
    <row r="41" spans="1:22" ht="18" customHeight="1" x14ac:dyDescent="0.25">
      <c r="B41" s="190"/>
      <c r="C41" s="183"/>
      <c r="D41" s="184"/>
      <c r="E41" s="185"/>
      <c r="F41" s="34"/>
      <c r="G41" s="34"/>
      <c r="H41" s="34"/>
      <c r="I41" s="34"/>
      <c r="J41" s="34"/>
      <c r="K41" s="27" t="s">
        <v>25</v>
      </c>
      <c r="L41" s="43">
        <v>9.73</v>
      </c>
      <c r="M41" s="123">
        <v>9.5986666666666665</v>
      </c>
      <c r="N41" s="60">
        <v>10</v>
      </c>
      <c r="O41" s="35"/>
      <c r="Q41" s="166">
        <f t="shared" si="0"/>
        <v>0.13133333333333397</v>
      </c>
      <c r="T41" s="34"/>
      <c r="U41" s="58"/>
      <c r="V41" s="34"/>
    </row>
    <row r="42" spans="1:22" ht="18" customHeight="1" x14ac:dyDescent="0.25">
      <c r="B42" s="190"/>
      <c r="C42" s="186"/>
      <c r="D42" s="187"/>
      <c r="E42" s="188"/>
      <c r="F42" s="34"/>
      <c r="G42" s="34"/>
      <c r="H42" s="34"/>
      <c r="I42" s="34"/>
      <c r="J42" s="34"/>
      <c r="K42" s="27" t="s">
        <v>26</v>
      </c>
      <c r="L42" s="43">
        <v>9.73</v>
      </c>
      <c r="M42" s="123">
        <v>9.5933333333333319</v>
      </c>
      <c r="N42" s="60">
        <v>10</v>
      </c>
      <c r="O42" s="35"/>
      <c r="Q42" s="166">
        <f t="shared" si="0"/>
        <v>0.13666666666666849</v>
      </c>
      <c r="T42" s="34"/>
      <c r="U42" s="58"/>
      <c r="V42" s="34"/>
    </row>
    <row r="43" spans="1:22" ht="18" customHeight="1" x14ac:dyDescent="0.25">
      <c r="B43" s="173" t="s">
        <v>78</v>
      </c>
      <c r="C43" s="180" t="s">
        <v>79</v>
      </c>
      <c r="D43" s="181"/>
      <c r="E43" s="182"/>
      <c r="F43" s="34"/>
      <c r="G43" s="34"/>
      <c r="H43" s="34"/>
      <c r="I43" s="34"/>
      <c r="J43" s="34"/>
      <c r="K43" s="27" t="s">
        <v>27</v>
      </c>
      <c r="L43" s="43">
        <v>9.73</v>
      </c>
      <c r="M43" s="123">
        <v>9.059333333333333</v>
      </c>
      <c r="N43" s="60">
        <v>10</v>
      </c>
      <c r="O43" s="35"/>
      <c r="Q43" s="166">
        <f t="shared" si="0"/>
        <v>0.67066666666666741</v>
      </c>
      <c r="T43" s="34"/>
      <c r="U43" s="58"/>
      <c r="V43" s="34"/>
    </row>
    <row r="44" spans="1:22" ht="18" customHeight="1" x14ac:dyDescent="0.25">
      <c r="B44" s="190"/>
      <c r="C44" s="183"/>
      <c r="D44" s="184"/>
      <c r="E44" s="185"/>
      <c r="F44" s="34"/>
      <c r="G44" s="34"/>
      <c r="H44" s="34"/>
      <c r="I44" s="34"/>
      <c r="J44" s="34"/>
      <c r="K44" s="27" t="s">
        <v>29</v>
      </c>
      <c r="L44" s="43">
        <v>9.67</v>
      </c>
      <c r="M44" s="123">
        <v>9.1639999999999997</v>
      </c>
      <c r="N44" s="60">
        <v>10</v>
      </c>
      <c r="O44" s="35"/>
      <c r="Q44" s="166">
        <f t="shared" si="0"/>
        <v>0.50600000000000023</v>
      </c>
      <c r="T44" s="34"/>
      <c r="U44" s="58"/>
      <c r="V44" s="34"/>
    </row>
    <row r="45" spans="1:22" ht="18" customHeight="1" x14ac:dyDescent="0.25">
      <c r="B45" s="190"/>
      <c r="C45" s="186"/>
      <c r="D45" s="187"/>
      <c r="E45" s="188"/>
      <c r="F45" s="34"/>
      <c r="G45" s="34"/>
      <c r="H45" s="34"/>
      <c r="I45" s="34"/>
      <c r="J45" s="34"/>
      <c r="K45" s="27" t="s">
        <v>28</v>
      </c>
      <c r="L45" s="43">
        <v>9.73</v>
      </c>
      <c r="M45" s="123">
        <v>9.5613333333333319</v>
      </c>
      <c r="N45" s="60">
        <v>10</v>
      </c>
      <c r="O45" s="35"/>
      <c r="Q45" s="166">
        <f t="shared" si="0"/>
        <v>0.16866666666666852</v>
      </c>
      <c r="T45" s="34"/>
      <c r="U45" s="58"/>
      <c r="V45" s="34"/>
    </row>
    <row r="46" spans="1:22" ht="16.5" customHeight="1" x14ac:dyDescent="0.25">
      <c r="B46" s="200"/>
      <c r="C46" s="201"/>
      <c r="D46" s="201"/>
      <c r="E46" s="202"/>
      <c r="F46" s="34"/>
      <c r="G46" s="34"/>
      <c r="H46" s="34"/>
      <c r="I46" s="34"/>
      <c r="J46" s="34"/>
      <c r="K46" s="34"/>
      <c r="L46" s="63">
        <f>SUM(L30:L45)</f>
        <v>121.98</v>
      </c>
      <c r="M46" s="63">
        <f>SUM(M30:M45)</f>
        <v>125.366</v>
      </c>
      <c r="N46" s="63">
        <v>180</v>
      </c>
      <c r="O46" s="35"/>
      <c r="Q46" s="29"/>
      <c r="T46" s="34"/>
      <c r="U46" s="58"/>
      <c r="V46" s="34"/>
    </row>
    <row r="47" spans="1:22" ht="4.5" customHeight="1" thickBot="1" x14ac:dyDescent="0.3"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65"/>
      <c r="T47" s="34"/>
      <c r="U47" s="58"/>
      <c r="V47" s="34"/>
    </row>
    <row r="48" spans="1:22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T48" s="34"/>
      <c r="U48" s="58"/>
      <c r="V48" s="34"/>
    </row>
    <row r="49" spans="1:24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T49" s="34"/>
      <c r="U49" s="34"/>
      <c r="V49" s="34"/>
    </row>
    <row r="50" spans="1:24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T50" s="34"/>
      <c r="U50" s="61"/>
      <c r="V50" s="34"/>
    </row>
    <row r="51" spans="1:24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T51" s="34"/>
      <c r="U51" s="34"/>
      <c r="V51" s="34"/>
    </row>
    <row r="52" spans="1:24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T52" s="34"/>
      <c r="U52" s="34"/>
      <c r="V52" s="34"/>
    </row>
    <row r="53" spans="1:24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24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24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24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24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1:24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153"/>
      <c r="S58" s="153"/>
      <c r="T58" s="153"/>
      <c r="U58" s="153"/>
      <c r="V58" s="153"/>
      <c r="W58" s="153"/>
      <c r="X58" s="153"/>
    </row>
    <row r="59" spans="1:24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64"/>
      <c r="S59" s="64"/>
      <c r="T59" s="64"/>
      <c r="U59" s="64"/>
      <c r="V59" s="36"/>
      <c r="W59" s="58"/>
      <c r="X59" s="58"/>
    </row>
    <row r="60" spans="1:24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64"/>
      <c r="S60" s="64"/>
      <c r="T60" s="64"/>
      <c r="U60" s="64"/>
      <c r="V60" s="36"/>
      <c r="W60" s="58"/>
      <c r="X60" s="58"/>
    </row>
    <row r="61" spans="1:24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64"/>
      <c r="S61" s="64"/>
      <c r="T61" s="64"/>
      <c r="U61" s="64"/>
      <c r="V61" s="36"/>
      <c r="W61" s="58"/>
      <c r="X61" s="58"/>
    </row>
    <row r="62" spans="1:24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64"/>
      <c r="S62" s="64"/>
      <c r="T62" s="64"/>
      <c r="U62" s="64"/>
      <c r="V62" s="36"/>
      <c r="W62" s="58"/>
      <c r="X62" s="58"/>
    </row>
    <row r="63" spans="1:24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64"/>
      <c r="S63" s="64"/>
      <c r="T63" s="64"/>
      <c r="U63" s="64"/>
      <c r="V63" s="36"/>
      <c r="W63" s="58"/>
      <c r="X63" s="58"/>
    </row>
    <row r="64" spans="1:24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64"/>
      <c r="S64" s="64"/>
      <c r="T64" s="64"/>
      <c r="U64" s="64"/>
      <c r="V64" s="36"/>
      <c r="W64" s="58"/>
      <c r="X64" s="58"/>
    </row>
    <row r="65" spans="1:24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64"/>
      <c r="S65" s="64"/>
      <c r="T65" s="64"/>
      <c r="U65" s="64"/>
      <c r="V65" s="36"/>
      <c r="W65" s="58"/>
      <c r="X65" s="58"/>
    </row>
    <row r="66" spans="1:24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64"/>
      <c r="S66" s="64"/>
      <c r="T66" s="64"/>
      <c r="U66" s="64"/>
      <c r="V66" s="36"/>
      <c r="W66" s="58"/>
      <c r="X66" s="58"/>
    </row>
    <row r="67" spans="1:24" ht="2.25" customHeight="1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64"/>
      <c r="S67" s="64"/>
      <c r="T67" s="64"/>
      <c r="U67" s="64"/>
      <c r="V67" s="36"/>
      <c r="W67" s="58"/>
      <c r="X67" s="58"/>
    </row>
    <row r="68" spans="1:24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64"/>
      <c r="S68" s="64"/>
      <c r="T68" s="64"/>
      <c r="U68" s="64"/>
      <c r="V68" s="36"/>
      <c r="W68" s="58"/>
      <c r="X68" s="58"/>
    </row>
    <row r="69" spans="1:24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64"/>
      <c r="S69" s="64"/>
      <c r="T69" s="64"/>
      <c r="U69" s="64"/>
      <c r="V69" s="36"/>
      <c r="W69" s="58"/>
      <c r="X69" s="58"/>
    </row>
    <row r="70" spans="1:24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64"/>
      <c r="S70" s="64"/>
      <c r="T70" s="64"/>
      <c r="U70" s="64"/>
      <c r="V70" s="36"/>
      <c r="W70" s="58"/>
      <c r="X70" s="58"/>
    </row>
    <row r="71" spans="1:24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64"/>
      <c r="S71" s="64"/>
      <c r="T71" s="64"/>
      <c r="U71" s="64"/>
      <c r="V71" s="36"/>
      <c r="W71" s="58"/>
      <c r="X71" s="58"/>
    </row>
    <row r="72" spans="1:24" x14ac:dyDescent="0.25">
      <c r="Q72" s="34"/>
      <c r="R72" s="64"/>
      <c r="S72" s="64"/>
      <c r="T72" s="64"/>
      <c r="U72" s="64"/>
      <c r="V72" s="36"/>
      <c r="W72" s="58"/>
      <c r="X72" s="58"/>
    </row>
    <row r="73" spans="1:24" x14ac:dyDescent="0.25">
      <c r="Q73" s="34"/>
      <c r="R73" s="64"/>
      <c r="S73" s="64"/>
      <c r="T73" s="64"/>
      <c r="U73" s="64"/>
      <c r="V73" s="36"/>
      <c r="W73" s="58"/>
      <c r="X73" s="58"/>
    </row>
    <row r="74" spans="1:24" x14ac:dyDescent="0.25">
      <c r="Q74" s="34"/>
      <c r="R74" s="64"/>
      <c r="S74" s="64"/>
      <c r="T74" s="64"/>
      <c r="U74" s="64"/>
      <c r="V74" s="36"/>
      <c r="W74" s="58"/>
      <c r="X74" s="58"/>
    </row>
    <row r="75" spans="1:24" x14ac:dyDescent="0.25">
      <c r="Q75" s="34"/>
      <c r="R75" s="64"/>
      <c r="S75" s="64"/>
      <c r="T75" s="64"/>
      <c r="U75" s="64"/>
      <c r="V75" s="36"/>
      <c r="W75" s="58"/>
      <c r="X75" s="58"/>
    </row>
    <row r="76" spans="1:24" x14ac:dyDescent="0.25">
      <c r="Q76" s="34"/>
      <c r="R76" s="64"/>
      <c r="S76" s="64"/>
      <c r="T76" s="64"/>
      <c r="U76" s="64"/>
      <c r="V76" s="36"/>
      <c r="W76" s="58"/>
      <c r="X76" s="58"/>
    </row>
    <row r="77" spans="1:24" x14ac:dyDescent="0.25">
      <c r="Q77" s="34"/>
      <c r="R77" s="34"/>
      <c r="S77" s="34"/>
      <c r="T77" s="34"/>
      <c r="U77" s="34"/>
      <c r="V77" s="34"/>
      <c r="W77" s="34"/>
      <c r="X77" s="34"/>
    </row>
    <row r="78" spans="1:24" x14ac:dyDescent="0.25">
      <c r="Q78" s="34"/>
      <c r="R78" s="61"/>
      <c r="S78" s="61"/>
      <c r="T78" s="61"/>
      <c r="U78" s="61"/>
      <c r="V78" s="34"/>
      <c r="W78" s="61"/>
      <c r="X78" s="61"/>
    </row>
    <row r="79" spans="1:24" x14ac:dyDescent="0.25">
      <c r="Q79" s="34"/>
      <c r="R79" s="34"/>
      <c r="S79" s="34"/>
      <c r="T79" s="34"/>
      <c r="U79" s="34"/>
      <c r="V79" s="34"/>
      <c r="W79" s="34"/>
      <c r="X79" s="34"/>
    </row>
    <row r="80" spans="1:24" x14ac:dyDescent="0.25">
      <c r="Q80" s="34"/>
      <c r="R80" s="34"/>
      <c r="S80" s="34"/>
      <c r="T80" s="34"/>
      <c r="U80" s="34"/>
      <c r="V80" s="34"/>
      <c r="W80" s="34"/>
      <c r="X80" s="34"/>
    </row>
    <row r="81" spans="17:24" x14ac:dyDescent="0.25">
      <c r="Q81" s="34"/>
      <c r="R81" s="34"/>
      <c r="S81" s="34"/>
      <c r="T81" s="34"/>
      <c r="U81" s="34"/>
      <c r="V81" s="34"/>
      <c r="W81" s="34"/>
      <c r="X81" s="34"/>
    </row>
    <row r="82" spans="17:24" x14ac:dyDescent="0.25">
      <c r="Q82" s="34"/>
      <c r="R82" s="34"/>
      <c r="S82" s="34"/>
      <c r="T82" s="34"/>
      <c r="U82" s="34"/>
      <c r="V82" s="34"/>
      <c r="W82" s="34"/>
      <c r="X82" s="34"/>
    </row>
    <row r="83" spans="17:24" x14ac:dyDescent="0.25">
      <c r="Q83" s="34"/>
      <c r="R83" s="34"/>
      <c r="S83" s="34"/>
      <c r="T83" s="34"/>
      <c r="U83" s="34"/>
      <c r="V83" s="34"/>
      <c r="W83" s="34"/>
      <c r="X83" s="34"/>
    </row>
    <row r="84" spans="17:24" x14ac:dyDescent="0.25">
      <c r="Q84" s="34"/>
      <c r="R84" s="34"/>
      <c r="S84" s="34"/>
      <c r="T84" s="34"/>
      <c r="U84" s="34"/>
      <c r="V84" s="34"/>
      <c r="W84" s="34"/>
      <c r="X84" s="34"/>
    </row>
    <row r="85" spans="17:24" x14ac:dyDescent="0.25">
      <c r="Q85" s="34"/>
      <c r="R85" s="34"/>
      <c r="S85" s="34"/>
      <c r="T85" s="34"/>
      <c r="U85" s="34"/>
      <c r="V85" s="34"/>
      <c r="W85" s="34"/>
      <c r="X85" s="34"/>
    </row>
    <row r="86" spans="17:24" x14ac:dyDescent="0.25">
      <c r="Q86" s="34"/>
      <c r="R86" s="34"/>
      <c r="S86" s="34"/>
      <c r="T86" s="34"/>
      <c r="U86" s="34"/>
      <c r="V86" s="34"/>
      <c r="W86" s="34"/>
      <c r="X86" s="34"/>
    </row>
    <row r="87" spans="17:24" x14ac:dyDescent="0.25">
      <c r="Q87" s="34"/>
      <c r="R87" s="153"/>
      <c r="S87" s="153"/>
      <c r="T87" s="153"/>
      <c r="U87" s="153"/>
      <c r="V87" s="153"/>
      <c r="W87" s="153"/>
      <c r="X87" s="153"/>
    </row>
    <row r="88" spans="17:24" x14ac:dyDescent="0.25">
      <c r="Q88" s="34"/>
      <c r="R88" s="64"/>
      <c r="S88" s="64"/>
      <c r="T88" s="64"/>
      <c r="U88" s="64"/>
      <c r="V88" s="36"/>
      <c r="W88" s="58"/>
      <c r="X88" s="58"/>
    </row>
    <row r="89" spans="17:24" x14ac:dyDescent="0.25">
      <c r="Q89" s="34"/>
      <c r="R89" s="64"/>
      <c r="S89" s="64"/>
      <c r="T89" s="64"/>
      <c r="U89" s="64"/>
      <c r="V89" s="36"/>
      <c r="W89" s="58"/>
      <c r="X89" s="58"/>
    </row>
    <row r="90" spans="17:24" x14ac:dyDescent="0.25">
      <c r="Q90" s="34"/>
      <c r="R90" s="64"/>
      <c r="S90" s="64"/>
      <c r="T90" s="64"/>
      <c r="U90" s="64"/>
      <c r="V90" s="36"/>
      <c r="W90" s="58"/>
      <c r="X90" s="58"/>
    </row>
    <row r="91" spans="17:24" x14ac:dyDescent="0.25">
      <c r="Q91" s="34"/>
      <c r="R91" s="64"/>
      <c r="S91" s="64"/>
      <c r="T91" s="64"/>
      <c r="U91" s="64"/>
      <c r="V91" s="36"/>
      <c r="W91" s="58"/>
      <c r="X91" s="58"/>
    </row>
    <row r="92" spans="17:24" x14ac:dyDescent="0.25">
      <c r="Q92" s="34"/>
      <c r="R92" s="64"/>
      <c r="S92" s="64"/>
      <c r="T92" s="64"/>
      <c r="U92" s="64"/>
      <c r="V92" s="36"/>
      <c r="W92" s="58"/>
      <c r="X92" s="58"/>
    </row>
    <row r="93" spans="17:24" x14ac:dyDescent="0.25">
      <c r="Q93" s="34"/>
      <c r="R93" s="64"/>
      <c r="S93" s="64"/>
      <c r="T93" s="64"/>
      <c r="U93" s="64"/>
      <c r="V93" s="36"/>
      <c r="W93" s="58"/>
      <c r="X93" s="58"/>
    </row>
    <row r="94" spans="17:24" x14ac:dyDescent="0.25">
      <c r="Q94" s="34"/>
      <c r="R94" s="64"/>
      <c r="S94" s="64"/>
      <c r="T94" s="64"/>
      <c r="U94" s="64"/>
      <c r="V94" s="36"/>
      <c r="W94" s="58"/>
      <c r="X94" s="58"/>
    </row>
    <row r="95" spans="17:24" x14ac:dyDescent="0.25">
      <c r="Q95" s="34"/>
      <c r="R95" s="64"/>
      <c r="S95" s="64"/>
      <c r="T95" s="64"/>
      <c r="U95" s="64"/>
      <c r="V95" s="36"/>
      <c r="W95" s="58"/>
      <c r="X95" s="58"/>
    </row>
    <row r="96" spans="17:24" x14ac:dyDescent="0.25">
      <c r="Q96" s="34"/>
      <c r="R96" s="64"/>
      <c r="S96" s="64"/>
      <c r="T96" s="64"/>
      <c r="U96" s="64"/>
      <c r="V96" s="36"/>
      <c r="W96" s="58"/>
      <c r="X96" s="58"/>
    </row>
    <row r="97" spans="17:24" x14ac:dyDescent="0.25">
      <c r="Q97" s="34"/>
      <c r="R97" s="64"/>
      <c r="S97" s="64"/>
      <c r="T97" s="64"/>
      <c r="U97" s="64"/>
      <c r="V97" s="36"/>
      <c r="W97" s="58"/>
      <c r="X97" s="58"/>
    </row>
    <row r="98" spans="17:24" x14ac:dyDescent="0.25">
      <c r="Q98" s="34"/>
      <c r="R98" s="64"/>
      <c r="S98" s="64"/>
      <c r="T98" s="64"/>
      <c r="U98" s="64"/>
      <c r="V98" s="36"/>
      <c r="W98" s="58"/>
      <c r="X98" s="58"/>
    </row>
    <row r="99" spans="17:24" x14ac:dyDescent="0.25">
      <c r="Q99" s="34"/>
      <c r="R99" s="64"/>
      <c r="S99" s="64"/>
      <c r="T99" s="64"/>
      <c r="U99" s="64"/>
      <c r="V99" s="36"/>
      <c r="W99" s="58"/>
      <c r="X99" s="58"/>
    </row>
    <row r="100" spans="17:24" x14ac:dyDescent="0.25">
      <c r="Q100" s="34"/>
      <c r="R100" s="64"/>
      <c r="S100" s="64"/>
      <c r="T100" s="64"/>
      <c r="U100" s="64"/>
      <c r="V100" s="36"/>
      <c r="W100" s="58"/>
      <c r="X100" s="58"/>
    </row>
    <row r="101" spans="17:24" x14ac:dyDescent="0.25">
      <c r="Q101" s="34"/>
      <c r="R101" s="64"/>
      <c r="S101" s="64"/>
      <c r="T101" s="64"/>
      <c r="U101" s="64"/>
      <c r="V101" s="36"/>
      <c r="W101" s="58"/>
      <c r="X101" s="58"/>
    </row>
    <row r="102" spans="17:24" x14ac:dyDescent="0.25">
      <c r="Q102" s="34"/>
      <c r="R102" s="64"/>
      <c r="S102" s="64"/>
      <c r="T102" s="64"/>
      <c r="U102" s="64"/>
      <c r="V102" s="36"/>
      <c r="W102" s="58"/>
      <c r="X102" s="58"/>
    </row>
    <row r="103" spans="17:24" x14ac:dyDescent="0.25">
      <c r="Q103" s="34"/>
      <c r="R103" s="64"/>
      <c r="S103" s="64"/>
      <c r="T103" s="64"/>
      <c r="U103" s="64"/>
      <c r="V103" s="36"/>
      <c r="W103" s="58"/>
      <c r="X103" s="58"/>
    </row>
    <row r="104" spans="17:24" x14ac:dyDescent="0.25">
      <c r="Q104" s="34"/>
      <c r="R104" s="64"/>
      <c r="S104" s="64"/>
      <c r="T104" s="64"/>
      <c r="U104" s="64"/>
      <c r="V104" s="36"/>
      <c r="W104" s="58"/>
      <c r="X104" s="58"/>
    </row>
    <row r="105" spans="17:24" x14ac:dyDescent="0.25">
      <c r="Q105" s="34"/>
      <c r="R105" s="64"/>
      <c r="S105" s="64"/>
      <c r="T105" s="64"/>
      <c r="U105" s="64"/>
      <c r="V105" s="36"/>
      <c r="W105" s="58"/>
      <c r="X105" s="58"/>
    </row>
    <row r="106" spans="17:24" x14ac:dyDescent="0.25">
      <c r="Q106" s="34"/>
      <c r="R106" s="34"/>
      <c r="S106" s="34"/>
      <c r="T106" s="34"/>
      <c r="U106" s="34"/>
      <c r="V106" s="34"/>
      <c r="W106" s="34"/>
      <c r="X106" s="34"/>
    </row>
    <row r="107" spans="17:24" x14ac:dyDescent="0.25">
      <c r="Q107" s="34"/>
      <c r="R107" s="61"/>
      <c r="S107" s="61"/>
      <c r="T107" s="61"/>
      <c r="U107" s="61"/>
      <c r="V107" s="34"/>
      <c r="W107" s="61"/>
      <c r="X107" s="61"/>
    </row>
    <row r="108" spans="17:24" x14ac:dyDescent="0.25">
      <c r="Q108" s="34"/>
      <c r="R108" s="34"/>
      <c r="S108" s="34"/>
      <c r="T108" s="34"/>
      <c r="U108" s="34"/>
      <c r="V108" s="34"/>
      <c r="W108" s="34"/>
      <c r="X108" s="34"/>
    </row>
  </sheetData>
  <mergeCells count="37">
    <mergeCell ref="B32:B34"/>
    <mergeCell ref="C32:E34"/>
    <mergeCell ref="B35:B36"/>
    <mergeCell ref="C35:E36"/>
    <mergeCell ref="B46:E46"/>
    <mergeCell ref="B37:B39"/>
    <mergeCell ref="C37:E39"/>
    <mergeCell ref="B40:B42"/>
    <mergeCell ref="C40:E42"/>
    <mergeCell ref="B43:B45"/>
    <mergeCell ref="C43:E45"/>
    <mergeCell ref="B28:B29"/>
    <mergeCell ref="C28:E29"/>
    <mergeCell ref="L28:L29"/>
    <mergeCell ref="M28:M29"/>
    <mergeCell ref="B30:B31"/>
    <mergeCell ref="C30:E31"/>
    <mergeCell ref="N28:N29"/>
    <mergeCell ref="C21:E21"/>
    <mergeCell ref="C22:E22"/>
    <mergeCell ref="C23:E23"/>
    <mergeCell ref="C24:E24"/>
    <mergeCell ref="C25:E25"/>
    <mergeCell ref="C26:E26"/>
    <mergeCell ref="C27:E27"/>
    <mergeCell ref="C20:E20"/>
    <mergeCell ref="B2:C2"/>
    <mergeCell ref="D2:O2"/>
    <mergeCell ref="B3:C3"/>
    <mergeCell ref="D3:O3"/>
    <mergeCell ref="B4:C4"/>
    <mergeCell ref="D4:O4"/>
    <mergeCell ref="B5:C5"/>
    <mergeCell ref="D5:O5"/>
    <mergeCell ref="B7:C7"/>
    <mergeCell ref="B11:C11"/>
    <mergeCell ref="C19:E19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X108"/>
  <sheetViews>
    <sheetView topLeftCell="A25" zoomScale="70" zoomScaleNormal="70" workbookViewId="0">
      <selection activeCell="C26" sqref="C26:E26"/>
    </sheetView>
  </sheetViews>
  <sheetFormatPr defaultRowHeight="15.75" x14ac:dyDescent="0.25"/>
  <cols>
    <col min="1" max="1" width="4" style="28" customWidth="1"/>
    <col min="2" max="2" width="15.7109375" style="28" customWidth="1"/>
    <col min="3" max="3" width="41.140625" style="28" customWidth="1"/>
    <col min="4" max="4" width="9.140625" style="28" customWidth="1"/>
    <col min="5" max="5" width="11.42578125" style="28" customWidth="1"/>
    <col min="6" max="6" width="6.5703125" style="28" customWidth="1"/>
    <col min="7" max="7" width="13.42578125" style="28" customWidth="1"/>
    <col min="8" max="8" width="11.7109375" style="28" customWidth="1"/>
    <col min="9" max="9" width="11.28515625" style="28" customWidth="1"/>
    <col min="10" max="10" width="5.42578125" style="28" customWidth="1"/>
    <col min="11" max="11" width="15.42578125" style="28" customWidth="1"/>
    <col min="12" max="13" width="11.5703125" style="28" customWidth="1"/>
    <col min="14" max="14" width="12" style="28" customWidth="1"/>
    <col min="15" max="15" width="5.28515625" style="28" customWidth="1"/>
    <col min="16" max="16" width="3.5703125" style="28" customWidth="1"/>
    <col min="17" max="17" width="15.85546875" style="28" customWidth="1"/>
    <col min="18" max="18" width="10.7109375" style="28" bestFit="1" customWidth="1"/>
    <col min="19" max="19" width="12.42578125" style="28" customWidth="1"/>
    <col min="20" max="20" width="13.140625" style="28" customWidth="1"/>
    <col min="21" max="21" width="14.7109375" style="28" customWidth="1"/>
    <col min="22" max="22" width="14" style="28" customWidth="1"/>
    <col min="23" max="23" width="17.85546875" style="28" customWidth="1"/>
    <col min="24" max="24" width="20.28515625" style="28" customWidth="1"/>
    <col min="25" max="16384" width="9.140625" style="28"/>
  </cols>
  <sheetData>
    <row r="1" spans="2:20" ht="16.5" thickBot="1" x14ac:dyDescent="0.3">
      <c r="P1" s="29"/>
    </row>
    <row r="2" spans="2:20" ht="33" customHeight="1" x14ac:dyDescent="0.25">
      <c r="B2" s="191" t="s">
        <v>36</v>
      </c>
      <c r="C2" s="192"/>
      <c r="D2" s="193" t="s">
        <v>296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4"/>
      <c r="P2" s="30"/>
    </row>
    <row r="3" spans="2:20" x14ac:dyDescent="0.25">
      <c r="B3" s="195" t="s">
        <v>37</v>
      </c>
      <c r="C3" s="196"/>
      <c r="D3" s="197" t="s">
        <v>294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9"/>
      <c r="P3" s="31"/>
    </row>
    <row r="4" spans="2:20" x14ac:dyDescent="0.25">
      <c r="B4" s="195" t="s">
        <v>38</v>
      </c>
      <c r="C4" s="196"/>
      <c r="D4" s="197" t="s">
        <v>280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9"/>
      <c r="P4" s="31"/>
    </row>
    <row r="5" spans="2:20" x14ac:dyDescent="0.25">
      <c r="B5" s="195" t="s">
        <v>39</v>
      </c>
      <c r="C5" s="196"/>
      <c r="D5" s="197" t="s">
        <v>265</v>
      </c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9"/>
      <c r="P5" s="31"/>
    </row>
    <row r="6" spans="2:20" x14ac:dyDescent="0.25">
      <c r="B6" s="32"/>
      <c r="C6" s="33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36"/>
    </row>
    <row r="7" spans="2:20" x14ac:dyDescent="0.25">
      <c r="B7" s="195" t="s">
        <v>40</v>
      </c>
      <c r="C7" s="196"/>
      <c r="D7" s="37" t="s">
        <v>41</v>
      </c>
      <c r="E7" s="38">
        <v>2017</v>
      </c>
      <c r="F7" s="39"/>
      <c r="G7" s="39"/>
      <c r="H7" s="39"/>
      <c r="I7" s="39"/>
      <c r="J7" s="39"/>
      <c r="K7" s="39"/>
      <c r="L7" s="39"/>
      <c r="M7" s="39"/>
      <c r="N7" s="39"/>
      <c r="O7" s="40"/>
      <c r="P7" s="39"/>
    </row>
    <row r="8" spans="2:20" x14ac:dyDescent="0.25">
      <c r="B8" s="41"/>
      <c r="C8" s="27"/>
      <c r="D8" s="42" t="s">
        <v>42</v>
      </c>
      <c r="E8" s="69">
        <v>114.96000000000001</v>
      </c>
      <c r="F8" s="39"/>
      <c r="G8" s="39"/>
      <c r="H8" s="39"/>
      <c r="I8" s="39"/>
      <c r="J8" s="39"/>
      <c r="K8" s="39"/>
      <c r="L8" s="39"/>
      <c r="M8" s="39"/>
      <c r="N8" s="39"/>
      <c r="O8" s="40"/>
      <c r="P8" s="39"/>
    </row>
    <row r="9" spans="2:20" x14ac:dyDescent="0.25">
      <c r="B9" s="41"/>
      <c r="C9" s="27"/>
      <c r="D9" s="42" t="s">
        <v>43</v>
      </c>
      <c r="E9" s="137">
        <v>14</v>
      </c>
      <c r="F9" s="39"/>
      <c r="G9" s="39"/>
      <c r="H9" s="39"/>
      <c r="I9" s="39"/>
      <c r="J9" s="39"/>
      <c r="K9" s="39"/>
      <c r="L9" s="39"/>
      <c r="M9" s="39"/>
      <c r="N9" s="39"/>
      <c r="O9" s="40"/>
      <c r="P9" s="39"/>
    </row>
    <row r="10" spans="2:20" x14ac:dyDescent="0.25">
      <c r="B10" s="41"/>
      <c r="C10" s="34"/>
      <c r="D10" s="34"/>
      <c r="E10" s="34"/>
      <c r="F10" s="36"/>
      <c r="G10" s="36"/>
      <c r="H10" s="36"/>
      <c r="I10" s="36"/>
      <c r="J10" s="36"/>
      <c r="K10" s="36"/>
      <c r="L10" s="36"/>
      <c r="M10" s="36"/>
      <c r="N10" s="36"/>
      <c r="O10" s="44"/>
      <c r="P10" s="36"/>
    </row>
    <row r="11" spans="2:20" x14ac:dyDescent="0.25">
      <c r="B11" s="195" t="s">
        <v>44</v>
      </c>
      <c r="C11" s="196"/>
      <c r="D11" s="37" t="s">
        <v>41</v>
      </c>
      <c r="E11" s="38">
        <v>2017</v>
      </c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39"/>
    </row>
    <row r="12" spans="2:20" ht="31.5" x14ac:dyDescent="0.25">
      <c r="B12" s="45"/>
      <c r="C12" s="46" t="s">
        <v>291</v>
      </c>
      <c r="D12" s="47" t="s">
        <v>42</v>
      </c>
      <c r="E12" s="43">
        <v>82.960000000000008</v>
      </c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39"/>
      <c r="T12" s="48"/>
    </row>
    <row r="13" spans="2:20" ht="47.25" x14ac:dyDescent="0.25">
      <c r="B13" s="45"/>
      <c r="C13" s="46" t="s">
        <v>292</v>
      </c>
      <c r="D13" s="47" t="s">
        <v>42</v>
      </c>
      <c r="E13" s="43">
        <v>20</v>
      </c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39"/>
      <c r="T13" s="48"/>
    </row>
    <row r="14" spans="2:20" ht="63.75" customHeight="1" x14ac:dyDescent="0.25">
      <c r="B14" s="45"/>
      <c r="C14" s="46" t="s">
        <v>293</v>
      </c>
      <c r="D14" s="47" t="s">
        <v>42</v>
      </c>
      <c r="E14" s="43">
        <v>12</v>
      </c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39"/>
      <c r="T14" s="48"/>
    </row>
    <row r="15" spans="2:20" x14ac:dyDescent="0.25">
      <c r="B15" s="45"/>
      <c r="C15" s="34"/>
      <c r="D15" s="34"/>
      <c r="E15" s="34"/>
      <c r="F15" s="39"/>
      <c r="G15" s="39"/>
      <c r="H15" s="39"/>
      <c r="I15" s="39"/>
      <c r="J15" s="39"/>
      <c r="K15" s="39"/>
      <c r="L15" s="39"/>
      <c r="M15" s="39"/>
      <c r="N15" s="39"/>
      <c r="O15" s="40"/>
      <c r="P15" s="39"/>
      <c r="T15" s="48"/>
    </row>
    <row r="16" spans="2:20" ht="16.5" thickBot="1" x14ac:dyDescent="0.3">
      <c r="B16" s="49"/>
      <c r="C16" s="50"/>
      <c r="D16" s="50"/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2"/>
      <c r="P16" s="39"/>
      <c r="T16" s="48"/>
    </row>
    <row r="17" spans="2:22" ht="18" customHeight="1" thickBot="1" x14ac:dyDescent="0.3">
      <c r="T17" s="53"/>
    </row>
    <row r="18" spans="2:22" ht="23.25" customHeight="1" x14ac:dyDescent="0.25"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T18" s="34"/>
      <c r="U18" s="153"/>
      <c r="V18" s="34"/>
    </row>
    <row r="19" spans="2:22" ht="75" customHeight="1" x14ac:dyDescent="0.25">
      <c r="B19" s="154" t="s">
        <v>14</v>
      </c>
      <c r="C19" s="189" t="s">
        <v>51</v>
      </c>
      <c r="D19" s="189"/>
      <c r="E19" s="189"/>
      <c r="F19" s="34"/>
      <c r="G19" s="34"/>
      <c r="H19" s="34"/>
      <c r="I19" s="34"/>
      <c r="J19" s="34"/>
      <c r="K19" s="34"/>
      <c r="L19" s="34"/>
      <c r="M19" s="34"/>
      <c r="N19" s="34"/>
      <c r="O19" s="35"/>
      <c r="T19" s="34"/>
      <c r="U19" s="58"/>
      <c r="V19" s="34"/>
    </row>
    <row r="20" spans="2:22" ht="30" customHeight="1" x14ac:dyDescent="0.25">
      <c r="B20" s="154" t="s">
        <v>17</v>
      </c>
      <c r="C20" s="189" t="s">
        <v>52</v>
      </c>
      <c r="D20" s="189"/>
      <c r="E20" s="189"/>
      <c r="F20" s="34"/>
      <c r="G20" s="34"/>
      <c r="H20" s="34"/>
      <c r="I20" s="34"/>
      <c r="J20" s="34"/>
      <c r="K20" s="34"/>
      <c r="L20" s="34"/>
      <c r="M20" s="34"/>
      <c r="N20" s="34"/>
      <c r="O20" s="35"/>
      <c r="T20" s="34"/>
      <c r="U20" s="58"/>
      <c r="V20" s="34"/>
    </row>
    <row r="21" spans="2:22" ht="76.5" customHeight="1" x14ac:dyDescent="0.25">
      <c r="B21" s="154" t="s">
        <v>15</v>
      </c>
      <c r="C21" s="189" t="s">
        <v>53</v>
      </c>
      <c r="D21" s="189"/>
      <c r="E21" s="189"/>
      <c r="F21" s="34"/>
      <c r="G21" s="34"/>
      <c r="H21" s="34"/>
      <c r="I21" s="34"/>
      <c r="J21" s="34"/>
      <c r="K21" s="34"/>
      <c r="L21" s="34"/>
      <c r="M21" s="34"/>
      <c r="N21" s="34"/>
      <c r="O21" s="35"/>
      <c r="T21" s="34"/>
      <c r="U21" s="58"/>
      <c r="V21" s="34"/>
    </row>
    <row r="22" spans="2:22" ht="59.25" customHeight="1" x14ac:dyDescent="0.25">
      <c r="B22" s="154" t="s">
        <v>54</v>
      </c>
      <c r="C22" s="189" t="s">
        <v>55</v>
      </c>
      <c r="D22" s="189"/>
      <c r="E22" s="189"/>
      <c r="F22" s="34"/>
      <c r="G22" s="34"/>
      <c r="H22" s="34"/>
      <c r="I22" s="34"/>
      <c r="J22" s="34"/>
      <c r="K22" s="34"/>
      <c r="L22" s="34"/>
      <c r="M22" s="34"/>
      <c r="N22" s="34"/>
      <c r="O22" s="35"/>
      <c r="T22" s="34"/>
      <c r="U22" s="58"/>
      <c r="V22" s="34"/>
    </row>
    <row r="23" spans="2:22" ht="19.5" customHeight="1" x14ac:dyDescent="0.25">
      <c r="B23" s="154" t="s">
        <v>56</v>
      </c>
      <c r="C23" s="189" t="s">
        <v>57</v>
      </c>
      <c r="D23" s="189"/>
      <c r="E23" s="189"/>
      <c r="F23" s="34"/>
      <c r="G23" s="34"/>
      <c r="H23" s="34"/>
      <c r="I23" s="34"/>
      <c r="J23" s="34"/>
      <c r="K23" s="34"/>
      <c r="L23" s="34"/>
      <c r="M23" s="34"/>
      <c r="N23" s="34"/>
      <c r="O23" s="35"/>
      <c r="T23" s="34"/>
      <c r="U23" s="58"/>
      <c r="V23" s="34"/>
    </row>
    <row r="24" spans="2:22" ht="32.25" customHeight="1" x14ac:dyDescent="0.25">
      <c r="B24" s="154" t="s">
        <v>58</v>
      </c>
      <c r="C24" s="189" t="s">
        <v>59</v>
      </c>
      <c r="D24" s="189"/>
      <c r="E24" s="189"/>
      <c r="F24" s="34"/>
      <c r="G24" s="34"/>
      <c r="H24" s="34"/>
      <c r="I24" s="34"/>
      <c r="J24" s="34"/>
      <c r="K24" s="34"/>
      <c r="L24" s="34"/>
      <c r="M24" s="34"/>
      <c r="N24" s="34"/>
      <c r="O24" s="35"/>
      <c r="T24" s="34"/>
      <c r="U24" s="58"/>
      <c r="V24" s="34"/>
    </row>
    <row r="25" spans="2:22" ht="16.5" customHeight="1" x14ac:dyDescent="0.25">
      <c r="B25" s="154" t="s">
        <v>60</v>
      </c>
      <c r="C25" s="189" t="s">
        <v>61</v>
      </c>
      <c r="D25" s="189"/>
      <c r="E25" s="189"/>
      <c r="F25" s="34"/>
      <c r="G25" s="34"/>
      <c r="H25" s="34"/>
      <c r="I25" s="34"/>
      <c r="J25" s="34"/>
      <c r="K25" s="34"/>
      <c r="L25" s="34"/>
      <c r="M25" s="34"/>
      <c r="N25" s="34"/>
      <c r="O25" s="35"/>
      <c r="T25" s="34"/>
      <c r="U25" s="58"/>
      <c r="V25" s="34"/>
    </row>
    <row r="26" spans="2:22" x14ac:dyDescent="0.25">
      <c r="B26" s="154" t="s">
        <v>62</v>
      </c>
      <c r="C26" s="189" t="s">
        <v>63</v>
      </c>
      <c r="D26" s="189"/>
      <c r="E26" s="189"/>
      <c r="F26" s="34"/>
      <c r="G26" s="34"/>
      <c r="H26" s="34"/>
      <c r="I26" s="34"/>
      <c r="J26" s="34"/>
      <c r="K26" s="34"/>
      <c r="L26" s="34"/>
      <c r="M26" s="34"/>
      <c r="N26" s="34"/>
      <c r="O26" s="35"/>
      <c r="T26" s="34"/>
      <c r="U26" s="58"/>
      <c r="V26" s="34"/>
    </row>
    <row r="27" spans="2:22" ht="78.75" customHeight="1" x14ac:dyDescent="0.25">
      <c r="B27" s="154" t="s">
        <v>64</v>
      </c>
      <c r="C27" s="189" t="s">
        <v>65</v>
      </c>
      <c r="D27" s="189"/>
      <c r="E27" s="189"/>
      <c r="F27" s="34"/>
      <c r="G27" s="34"/>
      <c r="H27" s="34"/>
      <c r="I27" s="34"/>
      <c r="J27" s="34"/>
      <c r="K27" s="34"/>
      <c r="L27" s="34"/>
      <c r="M27" s="34"/>
      <c r="N27" s="34"/>
      <c r="O27" s="35"/>
      <c r="T27" s="34"/>
      <c r="U27" s="58"/>
      <c r="V27" s="34"/>
    </row>
    <row r="28" spans="2:22" ht="18" customHeight="1" x14ac:dyDescent="0.25">
      <c r="B28" s="179" t="s">
        <v>66</v>
      </c>
      <c r="C28" s="189" t="s">
        <v>67</v>
      </c>
      <c r="D28" s="189"/>
      <c r="E28" s="189"/>
      <c r="F28" s="34"/>
      <c r="G28" s="34"/>
      <c r="H28" s="34"/>
      <c r="I28" s="34"/>
      <c r="J28" s="34"/>
      <c r="K28" s="34"/>
      <c r="L28" s="177" t="s">
        <v>45</v>
      </c>
      <c r="M28" s="175" t="s">
        <v>190</v>
      </c>
      <c r="N28" s="177" t="s">
        <v>46</v>
      </c>
      <c r="O28" s="35"/>
      <c r="T28" s="34"/>
      <c r="U28" s="58"/>
      <c r="V28" s="34"/>
    </row>
    <row r="29" spans="2:22" ht="18" customHeight="1" x14ac:dyDescent="0.25">
      <c r="B29" s="179"/>
      <c r="C29" s="189"/>
      <c r="D29" s="189"/>
      <c r="E29" s="189"/>
      <c r="F29" s="34"/>
      <c r="G29" s="34"/>
      <c r="H29" s="153" t="s">
        <v>45</v>
      </c>
      <c r="I29" s="153" t="s">
        <v>46</v>
      </c>
      <c r="J29" s="34"/>
      <c r="K29" s="34"/>
      <c r="L29" s="178"/>
      <c r="M29" s="176"/>
      <c r="N29" s="178"/>
      <c r="O29" s="35"/>
      <c r="T29" s="34"/>
      <c r="U29" s="58"/>
      <c r="V29" s="34"/>
    </row>
    <row r="30" spans="2:22" ht="18" customHeight="1" x14ac:dyDescent="0.25">
      <c r="B30" s="179" t="s">
        <v>68</v>
      </c>
      <c r="C30" s="180" t="s">
        <v>69</v>
      </c>
      <c r="D30" s="181"/>
      <c r="E30" s="182"/>
      <c r="F30" s="34"/>
      <c r="G30" s="59" t="s">
        <v>47</v>
      </c>
      <c r="H30" s="43">
        <v>30.68</v>
      </c>
      <c r="I30" s="68">
        <v>40</v>
      </c>
      <c r="J30" s="34"/>
      <c r="K30" s="27" t="s">
        <v>14</v>
      </c>
      <c r="L30" s="43">
        <v>8.91</v>
      </c>
      <c r="M30" s="123">
        <v>9.0459999999999994</v>
      </c>
      <c r="N30" s="60">
        <v>10</v>
      </c>
      <c r="O30" s="35"/>
      <c r="Q30" s="166">
        <f>L30-M30</f>
        <v>-0.13599999999999923</v>
      </c>
      <c r="T30" s="34"/>
      <c r="U30" s="58"/>
      <c r="V30" s="34"/>
    </row>
    <row r="31" spans="2:22" ht="18" customHeight="1" x14ac:dyDescent="0.25">
      <c r="B31" s="179"/>
      <c r="C31" s="186"/>
      <c r="D31" s="187"/>
      <c r="E31" s="188"/>
      <c r="F31" s="34"/>
      <c r="G31" s="59" t="s">
        <v>48</v>
      </c>
      <c r="H31" s="43">
        <v>42.010000000000005</v>
      </c>
      <c r="I31" s="68">
        <v>70</v>
      </c>
      <c r="J31" s="34"/>
      <c r="K31" s="27" t="s">
        <v>17</v>
      </c>
      <c r="L31" s="43">
        <v>7.76</v>
      </c>
      <c r="M31" s="123">
        <v>8.060666666666668</v>
      </c>
      <c r="N31" s="60">
        <v>10</v>
      </c>
      <c r="O31" s="35"/>
      <c r="Q31" s="166">
        <f t="shared" ref="Q31:Q45" si="0">L31-M31</f>
        <v>-0.30066666666666819</v>
      </c>
      <c r="T31" s="34"/>
      <c r="U31" s="58"/>
      <c r="V31" s="34"/>
    </row>
    <row r="32" spans="2:22" ht="18" customHeight="1" x14ac:dyDescent="0.25">
      <c r="B32" s="179" t="s">
        <v>70</v>
      </c>
      <c r="C32" s="180" t="s">
        <v>71</v>
      </c>
      <c r="D32" s="181"/>
      <c r="E32" s="182"/>
      <c r="F32" s="34"/>
      <c r="G32" s="59" t="s">
        <v>49</v>
      </c>
      <c r="H32" s="43">
        <v>16.84</v>
      </c>
      <c r="I32" s="68">
        <v>20</v>
      </c>
      <c r="J32" s="34"/>
      <c r="K32" s="27" t="s">
        <v>15</v>
      </c>
      <c r="L32" s="43">
        <v>8.11</v>
      </c>
      <c r="M32" s="123">
        <v>7.6726666666666672</v>
      </c>
      <c r="N32" s="60">
        <v>10</v>
      </c>
      <c r="O32" s="35"/>
      <c r="Q32" s="166">
        <f t="shared" si="0"/>
        <v>0.43733333333333224</v>
      </c>
      <c r="T32" s="34"/>
      <c r="U32" s="58"/>
      <c r="V32" s="34"/>
    </row>
    <row r="33" spans="1:22" ht="18" customHeight="1" x14ac:dyDescent="0.25">
      <c r="B33" s="179"/>
      <c r="C33" s="183"/>
      <c r="D33" s="184"/>
      <c r="E33" s="185"/>
      <c r="F33" s="34"/>
      <c r="G33" s="59" t="s">
        <v>50</v>
      </c>
      <c r="H33" s="43">
        <v>25.43</v>
      </c>
      <c r="I33" s="68">
        <v>30</v>
      </c>
      <c r="J33" s="34"/>
      <c r="K33" s="27" t="s">
        <v>16</v>
      </c>
      <c r="L33" s="43">
        <v>5.9</v>
      </c>
      <c r="M33" s="123">
        <v>4.8333333333333321</v>
      </c>
      <c r="N33" s="60">
        <v>10</v>
      </c>
      <c r="O33" s="35"/>
      <c r="Q33" s="171">
        <f t="shared" si="0"/>
        <v>1.0666666666666682</v>
      </c>
      <c r="T33" s="34"/>
      <c r="U33" s="58"/>
      <c r="V33" s="34"/>
    </row>
    <row r="34" spans="1:22" ht="22.5" customHeight="1" x14ac:dyDescent="0.25">
      <c r="B34" s="179"/>
      <c r="C34" s="186"/>
      <c r="D34" s="187"/>
      <c r="E34" s="188"/>
      <c r="F34" s="34"/>
      <c r="G34" s="34"/>
      <c r="H34" s="69">
        <f>SUM(H30:H33)</f>
        <v>114.96000000000001</v>
      </c>
      <c r="I34" s="69">
        <f>SUM(I30:I33)</f>
        <v>160</v>
      </c>
      <c r="J34" s="34"/>
      <c r="K34" s="27" t="s">
        <v>20</v>
      </c>
      <c r="L34" s="43">
        <v>6.62</v>
      </c>
      <c r="M34" s="123">
        <v>6.7453333333333338</v>
      </c>
      <c r="N34" s="60">
        <v>10</v>
      </c>
      <c r="O34" s="35"/>
      <c r="Q34" s="166">
        <f t="shared" si="0"/>
        <v>-0.12533333333333374</v>
      </c>
      <c r="T34" s="34"/>
      <c r="U34" s="58"/>
      <c r="V34" s="34"/>
    </row>
    <row r="35" spans="1:22" ht="24.75" customHeight="1" x14ac:dyDescent="0.25">
      <c r="B35" s="173" t="s">
        <v>72</v>
      </c>
      <c r="C35" s="180" t="s">
        <v>73</v>
      </c>
      <c r="D35" s="181"/>
      <c r="E35" s="182"/>
      <c r="F35" s="34"/>
      <c r="G35" s="34"/>
      <c r="J35" s="34"/>
      <c r="K35" s="136" t="s">
        <v>23</v>
      </c>
      <c r="L35" s="43">
        <v>7.88</v>
      </c>
      <c r="M35" s="123">
        <v>8.3053333333333335</v>
      </c>
      <c r="N35" s="60">
        <v>10</v>
      </c>
      <c r="O35" s="35"/>
      <c r="Q35" s="166">
        <f t="shared" si="0"/>
        <v>-0.42533333333333356</v>
      </c>
      <c r="T35" s="34"/>
      <c r="U35" s="58"/>
      <c r="V35" s="34"/>
    </row>
    <row r="36" spans="1:22" ht="18" customHeight="1" x14ac:dyDescent="0.25">
      <c r="B36" s="174"/>
      <c r="C36" s="186"/>
      <c r="D36" s="187"/>
      <c r="E36" s="188"/>
      <c r="F36" s="34"/>
      <c r="G36" s="62"/>
      <c r="H36" s="67"/>
      <c r="I36" s="67"/>
      <c r="J36" s="34"/>
      <c r="K36" s="27" t="s">
        <v>22</v>
      </c>
      <c r="L36" s="43">
        <v>4.92</v>
      </c>
      <c r="M36" s="123">
        <v>4.9426666666666668</v>
      </c>
      <c r="N36" s="60">
        <v>10</v>
      </c>
      <c r="O36" s="35"/>
      <c r="Q36" s="166">
        <f t="shared" si="0"/>
        <v>-2.2666666666666835E-2</v>
      </c>
      <c r="T36" s="34"/>
      <c r="U36" s="58"/>
      <c r="V36" s="34"/>
    </row>
    <row r="37" spans="1:22" ht="18" customHeight="1" x14ac:dyDescent="0.25">
      <c r="B37" s="173" t="s">
        <v>74</v>
      </c>
      <c r="C37" s="180" t="s">
        <v>75</v>
      </c>
      <c r="D37" s="181"/>
      <c r="E37" s="182"/>
      <c r="F37" s="34"/>
      <c r="G37" s="34"/>
      <c r="H37" s="36"/>
      <c r="I37" s="36"/>
      <c r="J37" s="34"/>
      <c r="K37" s="27" t="s">
        <v>18</v>
      </c>
      <c r="L37" s="43">
        <v>4.87</v>
      </c>
      <c r="M37" s="123">
        <v>6.4053333333333331</v>
      </c>
      <c r="N37" s="60">
        <v>10</v>
      </c>
      <c r="O37" s="35"/>
      <c r="Q37" s="171">
        <f t="shared" si="0"/>
        <v>-1.535333333333333</v>
      </c>
      <c r="T37" s="34"/>
      <c r="U37" s="58"/>
      <c r="V37" s="34"/>
    </row>
    <row r="38" spans="1:22" ht="18" customHeight="1" x14ac:dyDescent="0.25">
      <c r="B38" s="190"/>
      <c r="C38" s="183"/>
      <c r="D38" s="184"/>
      <c r="E38" s="185"/>
      <c r="F38" s="34"/>
      <c r="G38" s="34"/>
      <c r="H38" s="34"/>
      <c r="I38" s="34"/>
      <c r="J38" s="34"/>
      <c r="K38" s="27" t="s">
        <v>21</v>
      </c>
      <c r="L38" s="43">
        <v>4.46</v>
      </c>
      <c r="M38" s="123">
        <v>7.0166666666666666</v>
      </c>
      <c r="N38" s="60">
        <v>10</v>
      </c>
      <c r="O38" s="35"/>
      <c r="Q38" s="171">
        <f t="shared" si="0"/>
        <v>-2.5566666666666666</v>
      </c>
      <c r="T38" s="34"/>
      <c r="U38" s="58"/>
      <c r="V38" s="34"/>
    </row>
    <row r="39" spans="1:22" ht="18" customHeight="1" x14ac:dyDescent="0.25">
      <c r="B39" s="174"/>
      <c r="C39" s="186"/>
      <c r="D39" s="187"/>
      <c r="E39" s="188"/>
      <c r="F39" s="34"/>
      <c r="G39" s="34"/>
      <c r="H39" s="34"/>
      <c r="I39" s="34"/>
      <c r="J39" s="34"/>
      <c r="K39" s="27" t="s">
        <v>19</v>
      </c>
      <c r="L39" s="43">
        <v>6.38</v>
      </c>
      <c r="M39" s="123">
        <v>7.3226666666666658</v>
      </c>
      <c r="N39" s="60">
        <v>10</v>
      </c>
      <c r="O39" s="35"/>
      <c r="Q39" s="166">
        <f t="shared" si="0"/>
        <v>-0.94266666666666588</v>
      </c>
      <c r="T39" s="34"/>
      <c r="U39" s="58"/>
      <c r="V39" s="34"/>
    </row>
    <row r="40" spans="1:22" ht="18" customHeight="1" x14ac:dyDescent="0.25">
      <c r="B40" s="173" t="s">
        <v>76</v>
      </c>
      <c r="C40" s="180" t="s">
        <v>77</v>
      </c>
      <c r="D40" s="181"/>
      <c r="E40" s="182"/>
      <c r="F40" s="34"/>
      <c r="G40" s="34"/>
      <c r="H40" s="34"/>
      <c r="I40" s="34"/>
      <c r="J40" s="34"/>
      <c r="K40" s="27" t="s">
        <v>24</v>
      </c>
      <c r="L40" s="43">
        <v>6.88</v>
      </c>
      <c r="M40" s="123">
        <v>8.0386666666666677</v>
      </c>
      <c r="N40" s="60">
        <v>10</v>
      </c>
      <c r="O40" s="35"/>
      <c r="Q40" s="171">
        <f t="shared" si="0"/>
        <v>-1.1586666666666678</v>
      </c>
      <c r="T40" s="34"/>
      <c r="U40" s="58"/>
      <c r="V40" s="34"/>
    </row>
    <row r="41" spans="1:22" ht="18" customHeight="1" x14ac:dyDescent="0.25">
      <c r="B41" s="190"/>
      <c r="C41" s="183"/>
      <c r="D41" s="184"/>
      <c r="E41" s="185"/>
      <c r="F41" s="34"/>
      <c r="G41" s="34"/>
      <c r="H41" s="34"/>
      <c r="I41" s="34"/>
      <c r="J41" s="34"/>
      <c r="K41" s="27" t="s">
        <v>25</v>
      </c>
      <c r="L41" s="43">
        <v>8.68</v>
      </c>
      <c r="M41" s="123">
        <v>9.5986666666666665</v>
      </c>
      <c r="N41" s="60">
        <v>10</v>
      </c>
      <c r="O41" s="35"/>
      <c r="Q41" s="166">
        <f t="shared" si="0"/>
        <v>-0.91866666666666674</v>
      </c>
      <c r="T41" s="34"/>
      <c r="U41" s="58"/>
      <c r="V41" s="34"/>
    </row>
    <row r="42" spans="1:22" ht="18" customHeight="1" x14ac:dyDescent="0.25">
      <c r="B42" s="190"/>
      <c r="C42" s="186"/>
      <c r="D42" s="187"/>
      <c r="E42" s="188"/>
      <c r="F42" s="34"/>
      <c r="G42" s="34"/>
      <c r="H42" s="34"/>
      <c r="I42" s="34"/>
      <c r="J42" s="34"/>
      <c r="K42" s="27" t="s">
        <v>26</v>
      </c>
      <c r="L42" s="43">
        <v>8.16</v>
      </c>
      <c r="M42" s="123">
        <v>9.5933333333333319</v>
      </c>
      <c r="N42" s="60">
        <v>10</v>
      </c>
      <c r="O42" s="35"/>
      <c r="Q42" s="171">
        <f t="shared" si="0"/>
        <v>-1.4333333333333318</v>
      </c>
      <c r="T42" s="34"/>
      <c r="U42" s="58"/>
      <c r="V42" s="34"/>
    </row>
    <row r="43" spans="1:22" ht="18" customHeight="1" x14ac:dyDescent="0.25">
      <c r="B43" s="173" t="s">
        <v>78</v>
      </c>
      <c r="C43" s="180" t="s">
        <v>79</v>
      </c>
      <c r="D43" s="181"/>
      <c r="E43" s="182"/>
      <c r="F43" s="34"/>
      <c r="G43" s="34"/>
      <c r="H43" s="34"/>
      <c r="I43" s="34"/>
      <c r="J43" s="34"/>
      <c r="K43" s="27" t="s">
        <v>27</v>
      </c>
      <c r="L43" s="43">
        <v>8.68</v>
      </c>
      <c r="M43" s="123">
        <v>9.059333333333333</v>
      </c>
      <c r="N43" s="60">
        <v>10</v>
      </c>
      <c r="O43" s="35"/>
      <c r="Q43" s="166">
        <f t="shared" si="0"/>
        <v>-0.3793333333333333</v>
      </c>
      <c r="T43" s="34"/>
      <c r="U43" s="58"/>
      <c r="V43" s="34"/>
    </row>
    <row r="44" spans="1:22" ht="18" customHeight="1" x14ac:dyDescent="0.25">
      <c r="B44" s="190"/>
      <c r="C44" s="183"/>
      <c r="D44" s="184"/>
      <c r="E44" s="185"/>
      <c r="F44" s="34"/>
      <c r="G44" s="34"/>
      <c r="H44" s="34"/>
      <c r="I44" s="34"/>
      <c r="J44" s="34"/>
      <c r="K44" s="27" t="s">
        <v>29</v>
      </c>
      <c r="L44" s="43">
        <v>8.07</v>
      </c>
      <c r="M44" s="123">
        <v>9.1639999999999997</v>
      </c>
      <c r="N44" s="60">
        <v>10</v>
      </c>
      <c r="O44" s="35"/>
      <c r="Q44" s="171">
        <f t="shared" si="0"/>
        <v>-1.0939999999999994</v>
      </c>
      <c r="T44" s="34"/>
      <c r="U44" s="58"/>
      <c r="V44" s="34"/>
    </row>
    <row r="45" spans="1:22" ht="18" customHeight="1" x14ac:dyDescent="0.25">
      <c r="B45" s="190"/>
      <c r="C45" s="186"/>
      <c r="D45" s="187"/>
      <c r="E45" s="188"/>
      <c r="F45" s="34"/>
      <c r="G45" s="34"/>
      <c r="H45" s="34"/>
      <c r="I45" s="34"/>
      <c r="J45" s="34"/>
      <c r="K45" s="27" t="s">
        <v>28</v>
      </c>
      <c r="L45" s="43">
        <v>8.68</v>
      </c>
      <c r="M45" s="123">
        <v>9.5613333333333319</v>
      </c>
      <c r="N45" s="60">
        <v>10</v>
      </c>
      <c r="O45" s="35"/>
      <c r="Q45" s="166">
        <f t="shared" si="0"/>
        <v>-0.88133333333333219</v>
      </c>
      <c r="T45" s="34"/>
      <c r="U45" s="58"/>
      <c r="V45" s="34"/>
    </row>
    <row r="46" spans="1:22" ht="16.5" customHeight="1" x14ac:dyDescent="0.25">
      <c r="B46" s="200"/>
      <c r="C46" s="201"/>
      <c r="D46" s="201"/>
      <c r="E46" s="202"/>
      <c r="F46" s="34"/>
      <c r="G46" s="34"/>
      <c r="H46" s="34"/>
      <c r="I46" s="34"/>
      <c r="J46" s="34"/>
      <c r="K46" s="34"/>
      <c r="L46" s="63">
        <f>SUM(L30:L45)</f>
        <v>114.96000000000001</v>
      </c>
      <c r="M46" s="63">
        <f>SUM(M30:M45)</f>
        <v>125.366</v>
      </c>
      <c r="N46" s="63">
        <v>180</v>
      </c>
      <c r="O46" s="35"/>
      <c r="Q46" s="29"/>
      <c r="T46" s="34"/>
      <c r="U46" s="58"/>
      <c r="V46" s="34"/>
    </row>
    <row r="47" spans="1:22" ht="4.5" customHeight="1" thickBot="1" x14ac:dyDescent="0.3"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65"/>
      <c r="T47" s="34"/>
      <c r="U47" s="58"/>
      <c r="V47" s="34"/>
    </row>
    <row r="48" spans="1:22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T48" s="34"/>
      <c r="U48" s="58"/>
      <c r="V48" s="34"/>
    </row>
    <row r="49" spans="1:24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T49" s="34"/>
      <c r="U49" s="34"/>
      <c r="V49" s="34"/>
    </row>
    <row r="50" spans="1:24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T50" s="34"/>
      <c r="U50" s="61"/>
      <c r="V50" s="34"/>
    </row>
    <row r="51" spans="1:24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T51" s="34"/>
      <c r="U51" s="34"/>
      <c r="V51" s="34"/>
    </row>
    <row r="52" spans="1:24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T52" s="34"/>
      <c r="U52" s="34"/>
      <c r="V52" s="34"/>
    </row>
    <row r="53" spans="1:24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24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24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24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24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1:24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153"/>
      <c r="S58" s="153"/>
      <c r="T58" s="153"/>
      <c r="U58" s="153"/>
      <c r="V58" s="153"/>
      <c r="W58" s="153"/>
      <c r="X58" s="153"/>
    </row>
    <row r="59" spans="1:24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64"/>
      <c r="S59" s="64"/>
      <c r="T59" s="64"/>
      <c r="U59" s="64"/>
      <c r="V59" s="36"/>
      <c r="W59" s="58"/>
      <c r="X59" s="58"/>
    </row>
    <row r="60" spans="1:24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64"/>
      <c r="S60" s="64"/>
      <c r="T60" s="64"/>
      <c r="U60" s="64"/>
      <c r="V60" s="36"/>
      <c r="W60" s="58"/>
      <c r="X60" s="58"/>
    </row>
    <row r="61" spans="1:24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64"/>
      <c r="S61" s="64"/>
      <c r="T61" s="64"/>
      <c r="U61" s="64"/>
      <c r="V61" s="36"/>
      <c r="W61" s="58"/>
      <c r="X61" s="58"/>
    </row>
    <row r="62" spans="1:24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64"/>
      <c r="S62" s="64"/>
      <c r="T62" s="64"/>
      <c r="U62" s="64"/>
      <c r="V62" s="36"/>
      <c r="W62" s="58"/>
      <c r="X62" s="58"/>
    </row>
    <row r="63" spans="1:24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64"/>
      <c r="S63" s="64"/>
      <c r="T63" s="64"/>
      <c r="U63" s="64"/>
      <c r="V63" s="36"/>
      <c r="W63" s="58"/>
      <c r="X63" s="58"/>
    </row>
    <row r="64" spans="1:24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64"/>
      <c r="S64" s="64"/>
      <c r="T64" s="64"/>
      <c r="U64" s="64"/>
      <c r="V64" s="36"/>
      <c r="W64" s="58"/>
      <c r="X64" s="58"/>
    </row>
    <row r="65" spans="1:24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64"/>
      <c r="S65" s="64"/>
      <c r="T65" s="64"/>
      <c r="U65" s="64"/>
      <c r="V65" s="36"/>
      <c r="W65" s="58"/>
      <c r="X65" s="58"/>
    </row>
    <row r="66" spans="1:24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64"/>
      <c r="S66" s="64"/>
      <c r="T66" s="64"/>
      <c r="U66" s="64"/>
      <c r="V66" s="36"/>
      <c r="W66" s="58"/>
      <c r="X66" s="58"/>
    </row>
    <row r="67" spans="1:24" ht="2.25" customHeight="1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64"/>
      <c r="S67" s="64"/>
      <c r="T67" s="64"/>
      <c r="U67" s="64"/>
      <c r="V67" s="36"/>
      <c r="W67" s="58"/>
      <c r="X67" s="58"/>
    </row>
    <row r="68" spans="1:24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64"/>
      <c r="S68" s="64"/>
      <c r="T68" s="64"/>
      <c r="U68" s="64"/>
      <c r="V68" s="36"/>
      <c r="W68" s="58"/>
      <c r="X68" s="58"/>
    </row>
    <row r="69" spans="1:24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64"/>
      <c r="S69" s="64"/>
      <c r="T69" s="64"/>
      <c r="U69" s="64"/>
      <c r="V69" s="36"/>
      <c r="W69" s="58"/>
      <c r="X69" s="58"/>
    </row>
    <row r="70" spans="1:24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64"/>
      <c r="S70" s="64"/>
      <c r="T70" s="64"/>
      <c r="U70" s="64"/>
      <c r="V70" s="36"/>
      <c r="W70" s="58"/>
      <c r="X70" s="58"/>
    </row>
    <row r="71" spans="1:24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64"/>
      <c r="S71" s="64"/>
      <c r="T71" s="64"/>
      <c r="U71" s="64"/>
      <c r="V71" s="36"/>
      <c r="W71" s="58"/>
      <c r="X71" s="58"/>
    </row>
    <row r="72" spans="1:24" x14ac:dyDescent="0.25">
      <c r="Q72" s="34"/>
      <c r="R72" s="64"/>
      <c r="S72" s="64"/>
      <c r="T72" s="64"/>
      <c r="U72" s="64"/>
      <c r="V72" s="36"/>
      <c r="W72" s="58"/>
      <c r="X72" s="58"/>
    </row>
    <row r="73" spans="1:24" x14ac:dyDescent="0.25">
      <c r="Q73" s="34"/>
      <c r="R73" s="64"/>
      <c r="S73" s="64"/>
      <c r="T73" s="64"/>
      <c r="U73" s="64"/>
      <c r="V73" s="36"/>
      <c r="W73" s="58"/>
      <c r="X73" s="58"/>
    </row>
    <row r="74" spans="1:24" x14ac:dyDescent="0.25">
      <c r="Q74" s="34"/>
      <c r="R74" s="64"/>
      <c r="S74" s="64"/>
      <c r="T74" s="64"/>
      <c r="U74" s="64"/>
      <c r="V74" s="36"/>
      <c r="W74" s="58"/>
      <c r="X74" s="58"/>
    </row>
    <row r="75" spans="1:24" x14ac:dyDescent="0.25">
      <c r="Q75" s="34"/>
      <c r="R75" s="64"/>
      <c r="S75" s="64"/>
      <c r="T75" s="64"/>
      <c r="U75" s="64"/>
      <c r="V75" s="36"/>
      <c r="W75" s="58"/>
      <c r="X75" s="58"/>
    </row>
    <row r="76" spans="1:24" x14ac:dyDescent="0.25">
      <c r="Q76" s="34"/>
      <c r="R76" s="64"/>
      <c r="S76" s="64"/>
      <c r="T76" s="64"/>
      <c r="U76" s="64"/>
      <c r="V76" s="36"/>
      <c r="W76" s="58"/>
      <c r="X76" s="58"/>
    </row>
    <row r="77" spans="1:24" x14ac:dyDescent="0.25">
      <c r="Q77" s="34"/>
      <c r="R77" s="34"/>
      <c r="S77" s="34"/>
      <c r="T77" s="34"/>
      <c r="U77" s="34"/>
      <c r="V77" s="34"/>
      <c r="W77" s="34"/>
      <c r="X77" s="34"/>
    </row>
    <row r="78" spans="1:24" x14ac:dyDescent="0.25">
      <c r="Q78" s="34"/>
      <c r="R78" s="61"/>
      <c r="S78" s="61"/>
      <c r="T78" s="61"/>
      <c r="U78" s="61"/>
      <c r="V78" s="34"/>
      <c r="W78" s="61"/>
      <c r="X78" s="61"/>
    </row>
    <row r="79" spans="1:24" x14ac:dyDescent="0.25">
      <c r="Q79" s="34"/>
      <c r="R79" s="34"/>
      <c r="S79" s="34"/>
      <c r="T79" s="34"/>
      <c r="U79" s="34"/>
      <c r="V79" s="34"/>
      <c r="W79" s="34"/>
      <c r="X79" s="34"/>
    </row>
    <row r="80" spans="1:24" x14ac:dyDescent="0.25">
      <c r="Q80" s="34"/>
      <c r="R80" s="34"/>
      <c r="S80" s="34"/>
      <c r="T80" s="34"/>
      <c r="U80" s="34"/>
      <c r="V80" s="34"/>
      <c r="W80" s="34"/>
      <c r="X80" s="34"/>
    </row>
    <row r="81" spans="17:24" x14ac:dyDescent="0.25">
      <c r="Q81" s="34"/>
      <c r="R81" s="34"/>
      <c r="S81" s="34"/>
      <c r="T81" s="34"/>
      <c r="U81" s="34"/>
      <c r="V81" s="34"/>
      <c r="W81" s="34"/>
      <c r="X81" s="34"/>
    </row>
    <row r="82" spans="17:24" x14ac:dyDescent="0.25">
      <c r="Q82" s="34"/>
      <c r="R82" s="34"/>
      <c r="S82" s="34"/>
      <c r="T82" s="34"/>
      <c r="U82" s="34"/>
      <c r="V82" s="34"/>
      <c r="W82" s="34"/>
      <c r="X82" s="34"/>
    </row>
    <row r="83" spans="17:24" x14ac:dyDescent="0.25">
      <c r="Q83" s="34"/>
      <c r="R83" s="34"/>
      <c r="S83" s="34"/>
      <c r="T83" s="34"/>
      <c r="U83" s="34"/>
      <c r="V83" s="34"/>
      <c r="W83" s="34"/>
      <c r="X83" s="34"/>
    </row>
    <row r="84" spans="17:24" x14ac:dyDescent="0.25">
      <c r="Q84" s="34"/>
      <c r="R84" s="34"/>
      <c r="S84" s="34"/>
      <c r="T84" s="34"/>
      <c r="U84" s="34"/>
      <c r="V84" s="34"/>
      <c r="W84" s="34"/>
      <c r="X84" s="34"/>
    </row>
    <row r="85" spans="17:24" x14ac:dyDescent="0.25">
      <c r="Q85" s="34"/>
      <c r="R85" s="34"/>
      <c r="S85" s="34"/>
      <c r="T85" s="34"/>
      <c r="U85" s="34"/>
      <c r="V85" s="34"/>
      <c r="W85" s="34"/>
      <c r="X85" s="34"/>
    </row>
    <row r="86" spans="17:24" x14ac:dyDescent="0.25">
      <c r="Q86" s="34"/>
      <c r="R86" s="34"/>
      <c r="S86" s="34"/>
      <c r="T86" s="34"/>
      <c r="U86" s="34"/>
      <c r="V86" s="34"/>
      <c r="W86" s="34"/>
      <c r="X86" s="34"/>
    </row>
    <row r="87" spans="17:24" x14ac:dyDescent="0.25">
      <c r="Q87" s="34"/>
      <c r="R87" s="153"/>
      <c r="S87" s="153"/>
      <c r="T87" s="153"/>
      <c r="U87" s="153"/>
      <c r="V87" s="153"/>
      <c r="W87" s="153"/>
      <c r="X87" s="153"/>
    </row>
    <row r="88" spans="17:24" x14ac:dyDescent="0.25">
      <c r="Q88" s="34"/>
      <c r="R88" s="64"/>
      <c r="S88" s="64"/>
      <c r="T88" s="64"/>
      <c r="U88" s="64"/>
      <c r="V88" s="36"/>
      <c r="W88" s="58"/>
      <c r="X88" s="58"/>
    </row>
    <row r="89" spans="17:24" x14ac:dyDescent="0.25">
      <c r="Q89" s="34"/>
      <c r="R89" s="64"/>
      <c r="S89" s="64"/>
      <c r="T89" s="64"/>
      <c r="U89" s="64"/>
      <c r="V89" s="36"/>
      <c r="W89" s="58"/>
      <c r="X89" s="58"/>
    </row>
    <row r="90" spans="17:24" x14ac:dyDescent="0.25">
      <c r="Q90" s="34"/>
      <c r="R90" s="64"/>
      <c r="S90" s="64"/>
      <c r="T90" s="64"/>
      <c r="U90" s="64"/>
      <c r="V90" s="36"/>
      <c r="W90" s="58"/>
      <c r="X90" s="58"/>
    </row>
    <row r="91" spans="17:24" x14ac:dyDescent="0.25">
      <c r="Q91" s="34"/>
      <c r="R91" s="64"/>
      <c r="S91" s="64"/>
      <c r="T91" s="64"/>
      <c r="U91" s="64"/>
      <c r="V91" s="36"/>
      <c r="W91" s="58"/>
      <c r="X91" s="58"/>
    </row>
    <row r="92" spans="17:24" x14ac:dyDescent="0.25">
      <c r="Q92" s="34"/>
      <c r="R92" s="64"/>
      <c r="S92" s="64"/>
      <c r="T92" s="64"/>
      <c r="U92" s="64"/>
      <c r="V92" s="36"/>
      <c r="W92" s="58"/>
      <c r="X92" s="58"/>
    </row>
    <row r="93" spans="17:24" x14ac:dyDescent="0.25">
      <c r="Q93" s="34"/>
      <c r="R93" s="64"/>
      <c r="S93" s="64"/>
      <c r="T93" s="64"/>
      <c r="U93" s="64"/>
      <c r="V93" s="36"/>
      <c r="W93" s="58"/>
      <c r="X93" s="58"/>
    </row>
    <row r="94" spans="17:24" x14ac:dyDescent="0.25">
      <c r="Q94" s="34"/>
      <c r="R94" s="64"/>
      <c r="S94" s="64"/>
      <c r="T94" s="64"/>
      <c r="U94" s="64"/>
      <c r="V94" s="36"/>
      <c r="W94" s="58"/>
      <c r="X94" s="58"/>
    </row>
    <row r="95" spans="17:24" x14ac:dyDescent="0.25">
      <c r="Q95" s="34"/>
      <c r="R95" s="64"/>
      <c r="S95" s="64"/>
      <c r="T95" s="64"/>
      <c r="U95" s="64"/>
      <c r="V95" s="36"/>
      <c r="W95" s="58"/>
      <c r="X95" s="58"/>
    </row>
    <row r="96" spans="17:24" x14ac:dyDescent="0.25">
      <c r="Q96" s="34"/>
      <c r="R96" s="64"/>
      <c r="S96" s="64"/>
      <c r="T96" s="64"/>
      <c r="U96" s="64"/>
      <c r="V96" s="36"/>
      <c r="W96" s="58"/>
      <c r="X96" s="58"/>
    </row>
    <row r="97" spans="17:24" x14ac:dyDescent="0.25">
      <c r="Q97" s="34"/>
      <c r="R97" s="64"/>
      <c r="S97" s="64"/>
      <c r="T97" s="64"/>
      <c r="U97" s="64"/>
      <c r="V97" s="36"/>
      <c r="W97" s="58"/>
      <c r="X97" s="58"/>
    </row>
    <row r="98" spans="17:24" x14ac:dyDescent="0.25">
      <c r="Q98" s="34"/>
      <c r="R98" s="64"/>
      <c r="S98" s="64"/>
      <c r="T98" s="64"/>
      <c r="U98" s="64"/>
      <c r="V98" s="36"/>
      <c r="W98" s="58"/>
      <c r="X98" s="58"/>
    </row>
    <row r="99" spans="17:24" x14ac:dyDescent="0.25">
      <c r="Q99" s="34"/>
      <c r="R99" s="64"/>
      <c r="S99" s="64"/>
      <c r="T99" s="64"/>
      <c r="U99" s="64"/>
      <c r="V99" s="36"/>
      <c r="W99" s="58"/>
      <c r="X99" s="58"/>
    </row>
    <row r="100" spans="17:24" x14ac:dyDescent="0.25">
      <c r="Q100" s="34"/>
      <c r="R100" s="64"/>
      <c r="S100" s="64"/>
      <c r="T100" s="64"/>
      <c r="U100" s="64"/>
      <c r="V100" s="36"/>
      <c r="W100" s="58"/>
      <c r="X100" s="58"/>
    </row>
    <row r="101" spans="17:24" x14ac:dyDescent="0.25">
      <c r="Q101" s="34"/>
      <c r="R101" s="64"/>
      <c r="S101" s="64"/>
      <c r="T101" s="64"/>
      <c r="U101" s="64"/>
      <c r="V101" s="36"/>
      <c r="W101" s="58"/>
      <c r="X101" s="58"/>
    </row>
    <row r="102" spans="17:24" x14ac:dyDescent="0.25">
      <c r="Q102" s="34"/>
      <c r="R102" s="64"/>
      <c r="S102" s="64"/>
      <c r="T102" s="64"/>
      <c r="U102" s="64"/>
      <c r="V102" s="36"/>
      <c r="W102" s="58"/>
      <c r="X102" s="58"/>
    </row>
    <row r="103" spans="17:24" x14ac:dyDescent="0.25">
      <c r="Q103" s="34"/>
      <c r="R103" s="64"/>
      <c r="S103" s="64"/>
      <c r="T103" s="64"/>
      <c r="U103" s="64"/>
      <c r="V103" s="36"/>
      <c r="W103" s="58"/>
      <c r="X103" s="58"/>
    </row>
    <row r="104" spans="17:24" x14ac:dyDescent="0.25">
      <c r="Q104" s="34"/>
      <c r="R104" s="64"/>
      <c r="S104" s="64"/>
      <c r="T104" s="64"/>
      <c r="U104" s="64"/>
      <c r="V104" s="36"/>
      <c r="W104" s="58"/>
      <c r="X104" s="58"/>
    </row>
    <row r="105" spans="17:24" x14ac:dyDescent="0.25">
      <c r="Q105" s="34"/>
      <c r="R105" s="64"/>
      <c r="S105" s="64"/>
      <c r="T105" s="64"/>
      <c r="U105" s="64"/>
      <c r="V105" s="36"/>
      <c r="W105" s="58"/>
      <c r="X105" s="58"/>
    </row>
    <row r="106" spans="17:24" x14ac:dyDescent="0.25">
      <c r="Q106" s="34"/>
      <c r="R106" s="34"/>
      <c r="S106" s="34"/>
      <c r="T106" s="34"/>
      <c r="U106" s="34"/>
      <c r="V106" s="34"/>
      <c r="W106" s="34"/>
      <c r="X106" s="34"/>
    </row>
    <row r="107" spans="17:24" x14ac:dyDescent="0.25">
      <c r="Q107" s="34"/>
      <c r="R107" s="61"/>
      <c r="S107" s="61"/>
      <c r="T107" s="61"/>
      <c r="U107" s="61"/>
      <c r="V107" s="34"/>
      <c r="W107" s="61"/>
      <c r="X107" s="61"/>
    </row>
    <row r="108" spans="17:24" x14ac:dyDescent="0.25">
      <c r="Q108" s="34"/>
      <c r="R108" s="34"/>
      <c r="S108" s="34"/>
      <c r="T108" s="34"/>
      <c r="U108" s="34"/>
      <c r="V108" s="34"/>
      <c r="W108" s="34"/>
      <c r="X108" s="34"/>
    </row>
  </sheetData>
  <mergeCells count="37">
    <mergeCell ref="B32:B34"/>
    <mergeCell ref="C32:E34"/>
    <mergeCell ref="B35:B36"/>
    <mergeCell ref="C35:E36"/>
    <mergeCell ref="B46:E46"/>
    <mergeCell ref="B37:B39"/>
    <mergeCell ref="C37:E39"/>
    <mergeCell ref="B40:B42"/>
    <mergeCell ref="C40:E42"/>
    <mergeCell ref="B43:B45"/>
    <mergeCell ref="C43:E45"/>
    <mergeCell ref="B28:B29"/>
    <mergeCell ref="C28:E29"/>
    <mergeCell ref="L28:L29"/>
    <mergeCell ref="M28:M29"/>
    <mergeCell ref="B30:B31"/>
    <mergeCell ref="C30:E31"/>
    <mergeCell ref="N28:N29"/>
    <mergeCell ref="C21:E21"/>
    <mergeCell ref="C22:E22"/>
    <mergeCell ref="C23:E23"/>
    <mergeCell ref="C24:E24"/>
    <mergeCell ref="C25:E25"/>
    <mergeCell ref="C26:E26"/>
    <mergeCell ref="C27:E27"/>
    <mergeCell ref="C20:E20"/>
    <mergeCell ref="B2:C2"/>
    <mergeCell ref="D2:O2"/>
    <mergeCell ref="B3:C3"/>
    <mergeCell ref="D3:O3"/>
    <mergeCell ref="B4:C4"/>
    <mergeCell ref="D4:O4"/>
    <mergeCell ref="B5:C5"/>
    <mergeCell ref="D5:O5"/>
    <mergeCell ref="B7:C7"/>
    <mergeCell ref="B11:C11"/>
    <mergeCell ref="C19:E19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X108"/>
  <sheetViews>
    <sheetView zoomScale="70" zoomScaleNormal="70" workbookViewId="0">
      <selection activeCell="D2" sqref="D2:O2"/>
    </sheetView>
  </sheetViews>
  <sheetFormatPr defaultRowHeight="15.75" x14ac:dyDescent="0.25"/>
  <cols>
    <col min="1" max="1" width="4" style="28" customWidth="1"/>
    <col min="2" max="2" width="15.7109375" style="28" customWidth="1"/>
    <col min="3" max="3" width="41.140625" style="28" customWidth="1"/>
    <col min="4" max="4" width="9.140625" style="28" customWidth="1"/>
    <col min="5" max="5" width="11.42578125" style="28" customWidth="1"/>
    <col min="6" max="6" width="6.5703125" style="28" customWidth="1"/>
    <col min="7" max="7" width="13.42578125" style="28" customWidth="1"/>
    <col min="8" max="8" width="11.7109375" style="28" customWidth="1"/>
    <col min="9" max="9" width="11.28515625" style="28" customWidth="1"/>
    <col min="10" max="10" width="5.42578125" style="28" customWidth="1"/>
    <col min="11" max="11" width="15.42578125" style="28" customWidth="1"/>
    <col min="12" max="13" width="11.5703125" style="28" customWidth="1"/>
    <col min="14" max="14" width="12" style="28" customWidth="1"/>
    <col min="15" max="15" width="5.28515625" style="28" customWidth="1"/>
    <col min="16" max="16" width="3.5703125" style="28" customWidth="1"/>
    <col min="17" max="17" width="15.85546875" style="28" customWidth="1"/>
    <col min="18" max="18" width="10.7109375" style="28" bestFit="1" customWidth="1"/>
    <col min="19" max="19" width="12.42578125" style="28" customWidth="1"/>
    <col min="20" max="20" width="13.140625" style="28" customWidth="1"/>
    <col min="21" max="21" width="14.7109375" style="28" customWidth="1"/>
    <col min="22" max="22" width="14" style="28" customWidth="1"/>
    <col min="23" max="23" width="17.85546875" style="28" customWidth="1"/>
    <col min="24" max="24" width="20.28515625" style="28" customWidth="1"/>
    <col min="25" max="16384" width="9.140625" style="28"/>
  </cols>
  <sheetData>
    <row r="1" spans="2:20" ht="16.5" thickBot="1" x14ac:dyDescent="0.3">
      <c r="P1" s="29"/>
    </row>
    <row r="2" spans="2:20" ht="33" customHeight="1" x14ac:dyDescent="0.25">
      <c r="B2" s="191" t="s">
        <v>36</v>
      </c>
      <c r="C2" s="192"/>
      <c r="D2" s="193" t="s">
        <v>295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4"/>
      <c r="P2" s="30"/>
    </row>
    <row r="3" spans="2:20" x14ac:dyDescent="0.25">
      <c r="B3" s="195" t="s">
        <v>37</v>
      </c>
      <c r="C3" s="196"/>
      <c r="D3" s="197" t="s">
        <v>294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9"/>
      <c r="P3" s="31"/>
    </row>
    <row r="4" spans="2:20" x14ac:dyDescent="0.25">
      <c r="B4" s="195" t="s">
        <v>38</v>
      </c>
      <c r="C4" s="196"/>
      <c r="D4" s="197" t="s">
        <v>281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9"/>
      <c r="P4" s="31"/>
    </row>
    <row r="5" spans="2:20" x14ac:dyDescent="0.25">
      <c r="B5" s="195" t="s">
        <v>39</v>
      </c>
      <c r="C5" s="196"/>
      <c r="D5" s="197" t="s">
        <v>266</v>
      </c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9"/>
      <c r="P5" s="31"/>
    </row>
    <row r="6" spans="2:20" x14ac:dyDescent="0.25">
      <c r="B6" s="32"/>
      <c r="C6" s="33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36"/>
    </row>
    <row r="7" spans="2:20" x14ac:dyDescent="0.25">
      <c r="B7" s="195" t="s">
        <v>40</v>
      </c>
      <c r="C7" s="196"/>
      <c r="D7" s="37" t="s">
        <v>41</v>
      </c>
      <c r="E7" s="38">
        <v>2017</v>
      </c>
      <c r="F7" s="39"/>
      <c r="G7" s="39"/>
      <c r="H7" s="39"/>
      <c r="I7" s="39"/>
      <c r="J7" s="39"/>
      <c r="K7" s="39"/>
      <c r="L7" s="39"/>
      <c r="M7" s="39"/>
      <c r="N7" s="39"/>
      <c r="O7" s="40"/>
      <c r="P7" s="39"/>
    </row>
    <row r="8" spans="2:20" x14ac:dyDescent="0.25">
      <c r="B8" s="41"/>
      <c r="C8" s="27"/>
      <c r="D8" s="42" t="s">
        <v>42</v>
      </c>
      <c r="E8" s="69">
        <v>122.4</v>
      </c>
      <c r="F8" s="39"/>
      <c r="G8" s="39"/>
      <c r="H8" s="39"/>
      <c r="I8" s="39"/>
      <c r="J8" s="39"/>
      <c r="K8" s="39"/>
      <c r="L8" s="39"/>
      <c r="M8" s="39"/>
      <c r="N8" s="39"/>
      <c r="O8" s="40"/>
      <c r="P8" s="39"/>
    </row>
    <row r="9" spans="2:20" x14ac:dyDescent="0.25">
      <c r="B9" s="41"/>
      <c r="C9" s="27"/>
      <c r="D9" s="42" t="s">
        <v>43</v>
      </c>
      <c r="E9" s="137">
        <v>10</v>
      </c>
      <c r="F9" s="39"/>
      <c r="G9" s="39"/>
      <c r="H9" s="39"/>
      <c r="I9" s="39"/>
      <c r="J9" s="39"/>
      <c r="K9" s="39"/>
      <c r="L9" s="39"/>
      <c r="M9" s="39"/>
      <c r="N9" s="39"/>
      <c r="O9" s="40"/>
      <c r="P9" s="39"/>
    </row>
    <row r="10" spans="2:20" x14ac:dyDescent="0.25">
      <c r="B10" s="41"/>
      <c r="C10" s="34"/>
      <c r="D10" s="34"/>
      <c r="E10" s="34"/>
      <c r="F10" s="36"/>
      <c r="G10" s="36"/>
      <c r="H10" s="36"/>
      <c r="I10" s="36"/>
      <c r="J10" s="36"/>
      <c r="K10" s="36"/>
      <c r="L10" s="36"/>
      <c r="M10" s="36"/>
      <c r="N10" s="36"/>
      <c r="O10" s="44"/>
      <c r="P10" s="36"/>
    </row>
    <row r="11" spans="2:20" x14ac:dyDescent="0.25">
      <c r="B11" s="195" t="s">
        <v>44</v>
      </c>
      <c r="C11" s="196"/>
      <c r="D11" s="37" t="s">
        <v>41</v>
      </c>
      <c r="E11" s="38">
        <v>2017</v>
      </c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39"/>
    </row>
    <row r="12" spans="2:20" ht="31.5" x14ac:dyDescent="0.25">
      <c r="B12" s="45"/>
      <c r="C12" s="46" t="s">
        <v>291</v>
      </c>
      <c r="D12" s="47" t="s">
        <v>42</v>
      </c>
      <c r="E12" s="43">
        <v>98.4</v>
      </c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39"/>
      <c r="T12" s="48"/>
    </row>
    <row r="13" spans="2:20" ht="47.25" x14ac:dyDescent="0.25">
      <c r="B13" s="45"/>
      <c r="C13" s="46" t="s">
        <v>292</v>
      </c>
      <c r="D13" s="47" t="s">
        <v>42</v>
      </c>
      <c r="E13" s="43">
        <v>12</v>
      </c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39"/>
      <c r="T13" s="48"/>
    </row>
    <row r="14" spans="2:20" ht="63.75" customHeight="1" x14ac:dyDescent="0.25">
      <c r="B14" s="45"/>
      <c r="C14" s="46" t="s">
        <v>293</v>
      </c>
      <c r="D14" s="47" t="s">
        <v>42</v>
      </c>
      <c r="E14" s="43">
        <v>12</v>
      </c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39"/>
      <c r="T14" s="48"/>
    </row>
    <row r="15" spans="2:20" x14ac:dyDescent="0.25">
      <c r="B15" s="45"/>
      <c r="C15" s="34"/>
      <c r="D15" s="34"/>
      <c r="E15" s="34"/>
      <c r="F15" s="39"/>
      <c r="G15" s="39"/>
      <c r="H15" s="39"/>
      <c r="I15" s="39"/>
      <c r="J15" s="39"/>
      <c r="K15" s="39"/>
      <c r="L15" s="39"/>
      <c r="M15" s="39"/>
      <c r="N15" s="39"/>
      <c r="O15" s="40"/>
      <c r="P15" s="39"/>
      <c r="T15" s="48"/>
    </row>
    <row r="16" spans="2:20" ht="16.5" thickBot="1" x14ac:dyDescent="0.3">
      <c r="B16" s="49"/>
      <c r="C16" s="50"/>
      <c r="D16" s="50"/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2"/>
      <c r="P16" s="39"/>
      <c r="T16" s="48"/>
    </row>
    <row r="17" spans="2:22" ht="18" customHeight="1" thickBot="1" x14ac:dyDescent="0.3">
      <c r="T17" s="53"/>
    </row>
    <row r="18" spans="2:22" ht="23.25" customHeight="1" x14ac:dyDescent="0.25"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T18" s="34"/>
      <c r="U18" s="153"/>
      <c r="V18" s="34"/>
    </row>
    <row r="19" spans="2:22" ht="75" customHeight="1" x14ac:dyDescent="0.25">
      <c r="B19" s="154" t="s">
        <v>14</v>
      </c>
      <c r="C19" s="189" t="s">
        <v>51</v>
      </c>
      <c r="D19" s="189"/>
      <c r="E19" s="189"/>
      <c r="F19" s="34"/>
      <c r="G19" s="34"/>
      <c r="H19" s="34"/>
      <c r="I19" s="34"/>
      <c r="J19" s="34"/>
      <c r="K19" s="34"/>
      <c r="L19" s="34"/>
      <c r="M19" s="34"/>
      <c r="N19" s="34"/>
      <c r="O19" s="35"/>
      <c r="T19" s="34"/>
      <c r="U19" s="58"/>
      <c r="V19" s="34"/>
    </row>
    <row r="20" spans="2:22" ht="30" customHeight="1" x14ac:dyDescent="0.25">
      <c r="B20" s="154" t="s">
        <v>17</v>
      </c>
      <c r="C20" s="189" t="s">
        <v>52</v>
      </c>
      <c r="D20" s="189"/>
      <c r="E20" s="189"/>
      <c r="F20" s="34"/>
      <c r="G20" s="34"/>
      <c r="H20" s="34"/>
      <c r="I20" s="34"/>
      <c r="J20" s="34"/>
      <c r="K20" s="34"/>
      <c r="L20" s="34"/>
      <c r="M20" s="34"/>
      <c r="N20" s="34"/>
      <c r="O20" s="35"/>
      <c r="T20" s="34"/>
      <c r="U20" s="58"/>
      <c r="V20" s="34"/>
    </row>
    <row r="21" spans="2:22" ht="76.5" customHeight="1" x14ac:dyDescent="0.25">
      <c r="B21" s="154" t="s">
        <v>15</v>
      </c>
      <c r="C21" s="189" t="s">
        <v>53</v>
      </c>
      <c r="D21" s="189"/>
      <c r="E21" s="189"/>
      <c r="F21" s="34"/>
      <c r="G21" s="34"/>
      <c r="H21" s="34"/>
      <c r="I21" s="34"/>
      <c r="J21" s="34"/>
      <c r="K21" s="34"/>
      <c r="L21" s="34"/>
      <c r="M21" s="34"/>
      <c r="N21" s="34"/>
      <c r="O21" s="35"/>
      <c r="T21" s="34"/>
      <c r="U21" s="58"/>
      <c r="V21" s="34"/>
    </row>
    <row r="22" spans="2:22" ht="59.25" customHeight="1" x14ac:dyDescent="0.25">
      <c r="B22" s="154" t="s">
        <v>54</v>
      </c>
      <c r="C22" s="189" t="s">
        <v>55</v>
      </c>
      <c r="D22" s="189"/>
      <c r="E22" s="189"/>
      <c r="F22" s="34"/>
      <c r="G22" s="34"/>
      <c r="H22" s="34"/>
      <c r="I22" s="34"/>
      <c r="J22" s="34"/>
      <c r="K22" s="34"/>
      <c r="L22" s="34"/>
      <c r="M22" s="34"/>
      <c r="N22" s="34"/>
      <c r="O22" s="35"/>
      <c r="T22" s="34"/>
      <c r="U22" s="58"/>
      <c r="V22" s="34"/>
    </row>
    <row r="23" spans="2:22" ht="19.5" customHeight="1" x14ac:dyDescent="0.25">
      <c r="B23" s="154" t="s">
        <v>56</v>
      </c>
      <c r="C23" s="189" t="s">
        <v>57</v>
      </c>
      <c r="D23" s="189"/>
      <c r="E23" s="189"/>
      <c r="F23" s="34"/>
      <c r="G23" s="34"/>
      <c r="H23" s="34"/>
      <c r="I23" s="34"/>
      <c r="J23" s="34"/>
      <c r="K23" s="34"/>
      <c r="L23" s="34"/>
      <c r="M23" s="34"/>
      <c r="N23" s="34"/>
      <c r="O23" s="35"/>
      <c r="T23" s="34"/>
      <c r="U23" s="58"/>
      <c r="V23" s="34"/>
    </row>
    <row r="24" spans="2:22" ht="32.25" customHeight="1" x14ac:dyDescent="0.25">
      <c r="B24" s="154" t="s">
        <v>58</v>
      </c>
      <c r="C24" s="189" t="s">
        <v>59</v>
      </c>
      <c r="D24" s="189"/>
      <c r="E24" s="189"/>
      <c r="F24" s="34"/>
      <c r="G24" s="34"/>
      <c r="H24" s="34"/>
      <c r="I24" s="34"/>
      <c r="J24" s="34"/>
      <c r="K24" s="34"/>
      <c r="L24" s="34"/>
      <c r="M24" s="34"/>
      <c r="N24" s="34"/>
      <c r="O24" s="35"/>
      <c r="T24" s="34"/>
      <c r="U24" s="58"/>
      <c r="V24" s="34"/>
    </row>
    <row r="25" spans="2:22" ht="16.5" customHeight="1" x14ac:dyDescent="0.25">
      <c r="B25" s="154" t="s">
        <v>60</v>
      </c>
      <c r="C25" s="189" t="s">
        <v>61</v>
      </c>
      <c r="D25" s="189"/>
      <c r="E25" s="189"/>
      <c r="F25" s="34"/>
      <c r="G25" s="34"/>
      <c r="H25" s="34"/>
      <c r="I25" s="34"/>
      <c r="J25" s="34"/>
      <c r="K25" s="34"/>
      <c r="L25" s="34"/>
      <c r="M25" s="34"/>
      <c r="N25" s="34"/>
      <c r="O25" s="35"/>
      <c r="T25" s="34"/>
      <c r="U25" s="58"/>
      <c r="V25" s="34"/>
    </row>
    <row r="26" spans="2:22" x14ac:dyDescent="0.25">
      <c r="B26" s="154" t="s">
        <v>62</v>
      </c>
      <c r="C26" s="189" t="s">
        <v>63</v>
      </c>
      <c r="D26" s="189"/>
      <c r="E26" s="189"/>
      <c r="F26" s="34"/>
      <c r="G26" s="34"/>
      <c r="H26" s="34"/>
      <c r="I26" s="34"/>
      <c r="J26" s="34"/>
      <c r="K26" s="34"/>
      <c r="L26" s="34"/>
      <c r="M26" s="34"/>
      <c r="N26" s="34"/>
      <c r="O26" s="35"/>
      <c r="T26" s="34"/>
      <c r="U26" s="58"/>
      <c r="V26" s="34"/>
    </row>
    <row r="27" spans="2:22" ht="78.75" customHeight="1" x14ac:dyDescent="0.25">
      <c r="B27" s="154" t="s">
        <v>64</v>
      </c>
      <c r="C27" s="189" t="s">
        <v>65</v>
      </c>
      <c r="D27" s="189"/>
      <c r="E27" s="189"/>
      <c r="F27" s="34"/>
      <c r="G27" s="34"/>
      <c r="H27" s="34"/>
      <c r="I27" s="34"/>
      <c r="J27" s="34"/>
      <c r="K27" s="34"/>
      <c r="L27" s="34"/>
      <c r="M27" s="34"/>
      <c r="N27" s="34"/>
      <c r="O27" s="35"/>
      <c r="T27" s="34"/>
      <c r="U27" s="58"/>
      <c r="V27" s="34"/>
    </row>
    <row r="28" spans="2:22" ht="18" customHeight="1" x14ac:dyDescent="0.25">
      <c r="B28" s="179" t="s">
        <v>66</v>
      </c>
      <c r="C28" s="189" t="s">
        <v>67</v>
      </c>
      <c r="D28" s="189"/>
      <c r="E28" s="189"/>
      <c r="F28" s="34"/>
      <c r="G28" s="34"/>
      <c r="H28" s="34"/>
      <c r="I28" s="34"/>
      <c r="J28" s="34"/>
      <c r="K28" s="34"/>
      <c r="L28" s="177" t="s">
        <v>45</v>
      </c>
      <c r="M28" s="175" t="s">
        <v>190</v>
      </c>
      <c r="N28" s="177" t="s">
        <v>46</v>
      </c>
      <c r="O28" s="35"/>
      <c r="T28" s="34"/>
      <c r="U28" s="58"/>
      <c r="V28" s="34"/>
    </row>
    <row r="29" spans="2:22" ht="18" customHeight="1" x14ac:dyDescent="0.25">
      <c r="B29" s="179"/>
      <c r="C29" s="189"/>
      <c r="D29" s="189"/>
      <c r="E29" s="189"/>
      <c r="F29" s="34"/>
      <c r="G29" s="34"/>
      <c r="H29" s="153" t="s">
        <v>45</v>
      </c>
      <c r="I29" s="153" t="s">
        <v>46</v>
      </c>
      <c r="J29" s="34"/>
      <c r="K29" s="34"/>
      <c r="L29" s="178"/>
      <c r="M29" s="176"/>
      <c r="N29" s="178"/>
      <c r="O29" s="35"/>
      <c r="T29" s="34"/>
      <c r="U29" s="58"/>
      <c r="V29" s="34"/>
    </row>
    <row r="30" spans="2:22" ht="18" customHeight="1" x14ac:dyDescent="0.25">
      <c r="B30" s="179" t="s">
        <v>68</v>
      </c>
      <c r="C30" s="180" t="s">
        <v>69</v>
      </c>
      <c r="D30" s="181"/>
      <c r="E30" s="182"/>
      <c r="F30" s="34"/>
      <c r="G30" s="59" t="s">
        <v>47</v>
      </c>
      <c r="H30" s="43">
        <v>24.150000000000002</v>
      </c>
      <c r="I30" s="68">
        <v>40</v>
      </c>
      <c r="J30" s="34"/>
      <c r="K30" s="27" t="s">
        <v>14</v>
      </c>
      <c r="L30" s="43">
        <v>8.31</v>
      </c>
      <c r="M30" s="123">
        <v>9.0459999999999994</v>
      </c>
      <c r="N30" s="60">
        <v>10</v>
      </c>
      <c r="O30" s="35"/>
      <c r="Q30" s="166">
        <f>L30-M30</f>
        <v>-0.73599999999999888</v>
      </c>
      <c r="T30" s="34"/>
      <c r="U30" s="58"/>
      <c r="V30" s="34"/>
    </row>
    <row r="31" spans="2:22" ht="18" customHeight="1" x14ac:dyDescent="0.25">
      <c r="B31" s="179"/>
      <c r="C31" s="186"/>
      <c r="D31" s="187"/>
      <c r="E31" s="188"/>
      <c r="F31" s="34"/>
      <c r="G31" s="59" t="s">
        <v>48</v>
      </c>
      <c r="H31" s="43">
        <v>48.269999999999996</v>
      </c>
      <c r="I31" s="68">
        <v>70</v>
      </c>
      <c r="J31" s="34"/>
      <c r="K31" s="27" t="s">
        <v>17</v>
      </c>
      <c r="L31" s="43">
        <v>4.25</v>
      </c>
      <c r="M31" s="123">
        <v>8.060666666666668</v>
      </c>
      <c r="N31" s="60">
        <v>10</v>
      </c>
      <c r="O31" s="35"/>
      <c r="Q31" s="166">
        <f t="shared" ref="Q31:Q45" si="0">L31-M31</f>
        <v>-3.810666666666668</v>
      </c>
      <c r="T31" s="34"/>
      <c r="U31" s="58"/>
      <c r="V31" s="34"/>
    </row>
    <row r="32" spans="2:22" ht="18" customHeight="1" x14ac:dyDescent="0.25">
      <c r="B32" s="179" t="s">
        <v>70</v>
      </c>
      <c r="C32" s="180" t="s">
        <v>71</v>
      </c>
      <c r="D32" s="181"/>
      <c r="E32" s="182"/>
      <c r="F32" s="34"/>
      <c r="G32" s="59" t="s">
        <v>49</v>
      </c>
      <c r="H32" s="43">
        <v>20</v>
      </c>
      <c r="I32" s="68">
        <v>20</v>
      </c>
      <c r="J32" s="34"/>
      <c r="K32" s="27" t="s">
        <v>15</v>
      </c>
      <c r="L32" s="43">
        <v>7.32</v>
      </c>
      <c r="M32" s="123">
        <v>7.6726666666666672</v>
      </c>
      <c r="N32" s="60">
        <v>10</v>
      </c>
      <c r="O32" s="35"/>
      <c r="Q32" s="166">
        <f t="shared" si="0"/>
        <v>-0.35266666666666691</v>
      </c>
      <c r="T32" s="34"/>
      <c r="U32" s="58"/>
      <c r="V32" s="34"/>
    </row>
    <row r="33" spans="1:22" ht="18" customHeight="1" x14ac:dyDescent="0.25">
      <c r="B33" s="179"/>
      <c r="C33" s="183"/>
      <c r="D33" s="184"/>
      <c r="E33" s="185"/>
      <c r="F33" s="34"/>
      <c r="G33" s="59" t="s">
        <v>50</v>
      </c>
      <c r="H33" s="43">
        <v>29.98</v>
      </c>
      <c r="I33" s="68">
        <v>30</v>
      </c>
      <c r="J33" s="34"/>
      <c r="K33" s="27" t="s">
        <v>16</v>
      </c>
      <c r="L33" s="43">
        <v>4.2699999999999996</v>
      </c>
      <c r="M33" s="123">
        <v>4.8333333333333321</v>
      </c>
      <c r="N33" s="60">
        <v>10</v>
      </c>
      <c r="O33" s="35"/>
      <c r="Q33" s="166">
        <f t="shared" si="0"/>
        <v>-0.56333333333333258</v>
      </c>
      <c r="T33" s="34"/>
      <c r="U33" s="58"/>
      <c r="V33" s="34"/>
    </row>
    <row r="34" spans="1:22" ht="22.5" customHeight="1" x14ac:dyDescent="0.25">
      <c r="B34" s="179"/>
      <c r="C34" s="186"/>
      <c r="D34" s="187"/>
      <c r="E34" s="188"/>
      <c r="F34" s="34"/>
      <c r="G34" s="34"/>
      <c r="H34" s="69">
        <f>SUM(H30:H33)</f>
        <v>122.4</v>
      </c>
      <c r="I34" s="69">
        <f>SUM(I30:I33)</f>
        <v>160</v>
      </c>
      <c r="J34" s="34"/>
      <c r="K34" s="27" t="s">
        <v>20</v>
      </c>
      <c r="L34" s="43">
        <v>6.43</v>
      </c>
      <c r="M34" s="123">
        <v>6.7453333333333338</v>
      </c>
      <c r="N34" s="60">
        <v>10</v>
      </c>
      <c r="O34" s="35"/>
      <c r="Q34" s="166">
        <f t="shared" si="0"/>
        <v>-0.31533333333333413</v>
      </c>
      <c r="T34" s="34"/>
      <c r="U34" s="58"/>
      <c r="V34" s="34"/>
    </row>
    <row r="35" spans="1:22" ht="24.75" customHeight="1" x14ac:dyDescent="0.25">
      <c r="B35" s="173" t="s">
        <v>72</v>
      </c>
      <c r="C35" s="180" t="s">
        <v>73</v>
      </c>
      <c r="D35" s="181"/>
      <c r="E35" s="182"/>
      <c r="F35" s="34"/>
      <c r="G35" s="34"/>
      <c r="J35" s="34"/>
      <c r="K35" s="136" t="s">
        <v>23</v>
      </c>
      <c r="L35" s="43">
        <v>8.5</v>
      </c>
      <c r="M35" s="123">
        <v>8.3053333333333335</v>
      </c>
      <c r="N35" s="60">
        <v>10</v>
      </c>
      <c r="O35" s="35"/>
      <c r="Q35" s="166">
        <f t="shared" si="0"/>
        <v>0.19466666666666654</v>
      </c>
      <c r="T35" s="34"/>
      <c r="U35" s="58"/>
      <c r="V35" s="34"/>
    </row>
    <row r="36" spans="1:22" ht="18" customHeight="1" x14ac:dyDescent="0.25">
      <c r="B36" s="174"/>
      <c r="C36" s="186"/>
      <c r="D36" s="187"/>
      <c r="E36" s="188"/>
      <c r="F36" s="34"/>
      <c r="G36" s="62"/>
      <c r="H36" s="67"/>
      <c r="I36" s="67"/>
      <c r="J36" s="34"/>
      <c r="K36" s="27" t="s">
        <v>22</v>
      </c>
      <c r="L36" s="43">
        <v>4.4800000000000004</v>
      </c>
      <c r="M36" s="123">
        <v>4.9426666666666668</v>
      </c>
      <c r="N36" s="60">
        <v>10</v>
      </c>
      <c r="O36" s="35"/>
      <c r="Q36" s="166">
        <f t="shared" si="0"/>
        <v>-0.46266666666666634</v>
      </c>
      <c r="T36" s="34"/>
      <c r="U36" s="58"/>
      <c r="V36" s="34"/>
    </row>
    <row r="37" spans="1:22" ht="18" customHeight="1" x14ac:dyDescent="0.25">
      <c r="B37" s="173" t="s">
        <v>74</v>
      </c>
      <c r="C37" s="180" t="s">
        <v>75</v>
      </c>
      <c r="D37" s="181"/>
      <c r="E37" s="182"/>
      <c r="F37" s="34"/>
      <c r="G37" s="34"/>
      <c r="H37" s="36"/>
      <c r="I37" s="36"/>
      <c r="J37" s="34"/>
      <c r="K37" s="27" t="s">
        <v>18</v>
      </c>
      <c r="L37" s="43">
        <v>6.33</v>
      </c>
      <c r="M37" s="123">
        <v>6.4053333333333331</v>
      </c>
      <c r="N37" s="60">
        <v>10</v>
      </c>
      <c r="O37" s="35"/>
      <c r="Q37" s="166">
        <f t="shared" si="0"/>
        <v>-7.533333333333303E-2</v>
      </c>
      <c r="T37" s="34"/>
      <c r="U37" s="58"/>
      <c r="V37" s="34"/>
    </row>
    <row r="38" spans="1:22" ht="18" customHeight="1" x14ac:dyDescent="0.25">
      <c r="B38" s="190"/>
      <c r="C38" s="183"/>
      <c r="D38" s="184"/>
      <c r="E38" s="185"/>
      <c r="F38" s="34"/>
      <c r="G38" s="34"/>
      <c r="H38" s="34"/>
      <c r="I38" s="34"/>
      <c r="J38" s="34"/>
      <c r="K38" s="27" t="s">
        <v>21</v>
      </c>
      <c r="L38" s="43">
        <v>7.51</v>
      </c>
      <c r="M38" s="123">
        <v>7.0166666666666666</v>
      </c>
      <c r="N38" s="60">
        <v>10</v>
      </c>
      <c r="O38" s="35"/>
      <c r="Q38" s="166">
        <f t="shared" si="0"/>
        <v>0.49333333333333318</v>
      </c>
      <c r="T38" s="34"/>
      <c r="U38" s="58"/>
      <c r="V38" s="34"/>
    </row>
    <row r="39" spans="1:22" ht="18" customHeight="1" x14ac:dyDescent="0.25">
      <c r="B39" s="174"/>
      <c r="C39" s="186"/>
      <c r="D39" s="187"/>
      <c r="E39" s="188"/>
      <c r="F39" s="34"/>
      <c r="G39" s="34"/>
      <c r="H39" s="34"/>
      <c r="I39" s="34"/>
      <c r="J39" s="34"/>
      <c r="K39" s="27" t="s">
        <v>19</v>
      </c>
      <c r="L39" s="43">
        <v>8.5</v>
      </c>
      <c r="M39" s="123">
        <v>7.3226666666666658</v>
      </c>
      <c r="N39" s="60">
        <v>10</v>
      </c>
      <c r="O39" s="35"/>
      <c r="Q39" s="166">
        <f t="shared" si="0"/>
        <v>1.1773333333333342</v>
      </c>
      <c r="T39" s="34"/>
      <c r="U39" s="58"/>
      <c r="V39" s="34"/>
    </row>
    <row r="40" spans="1:22" ht="18" customHeight="1" x14ac:dyDescent="0.25">
      <c r="B40" s="173" t="s">
        <v>76</v>
      </c>
      <c r="C40" s="180" t="s">
        <v>77</v>
      </c>
      <c r="D40" s="181"/>
      <c r="E40" s="182"/>
      <c r="F40" s="34"/>
      <c r="G40" s="34"/>
      <c r="H40" s="34"/>
      <c r="I40" s="34"/>
      <c r="J40" s="34"/>
      <c r="K40" s="27" t="s">
        <v>24</v>
      </c>
      <c r="L40" s="43">
        <v>6.52</v>
      </c>
      <c r="M40" s="123">
        <v>8.0386666666666677</v>
      </c>
      <c r="N40" s="60">
        <v>10</v>
      </c>
      <c r="O40" s="35"/>
      <c r="Q40" s="171">
        <f t="shared" si="0"/>
        <v>-1.5186666666666682</v>
      </c>
      <c r="T40" s="34"/>
      <c r="U40" s="58"/>
      <c r="V40" s="34"/>
    </row>
    <row r="41" spans="1:22" ht="18" customHeight="1" x14ac:dyDescent="0.25">
      <c r="B41" s="190"/>
      <c r="C41" s="183"/>
      <c r="D41" s="184"/>
      <c r="E41" s="185"/>
      <c r="F41" s="34"/>
      <c r="G41" s="34"/>
      <c r="H41" s="34"/>
      <c r="I41" s="34"/>
      <c r="J41" s="34"/>
      <c r="K41" s="27" t="s">
        <v>25</v>
      </c>
      <c r="L41" s="43">
        <v>10</v>
      </c>
      <c r="M41" s="123">
        <v>9.5986666666666665</v>
      </c>
      <c r="N41" s="60">
        <v>10</v>
      </c>
      <c r="O41" s="35"/>
      <c r="Q41" s="166">
        <f t="shared" si="0"/>
        <v>0.40133333333333354</v>
      </c>
      <c r="T41" s="34"/>
      <c r="U41" s="58"/>
      <c r="V41" s="34"/>
    </row>
    <row r="42" spans="1:22" ht="18" customHeight="1" x14ac:dyDescent="0.25">
      <c r="B42" s="190"/>
      <c r="C42" s="186"/>
      <c r="D42" s="187"/>
      <c r="E42" s="188"/>
      <c r="F42" s="34"/>
      <c r="G42" s="34"/>
      <c r="H42" s="34"/>
      <c r="I42" s="34"/>
      <c r="J42" s="34"/>
      <c r="K42" s="27" t="s">
        <v>26</v>
      </c>
      <c r="L42" s="43">
        <v>10</v>
      </c>
      <c r="M42" s="123">
        <v>9.5933333333333319</v>
      </c>
      <c r="N42" s="60">
        <v>10</v>
      </c>
      <c r="O42" s="35"/>
      <c r="Q42" s="166">
        <f t="shared" si="0"/>
        <v>0.40666666666666806</v>
      </c>
      <c r="T42" s="34"/>
      <c r="U42" s="58"/>
      <c r="V42" s="34"/>
    </row>
    <row r="43" spans="1:22" ht="18" customHeight="1" x14ac:dyDescent="0.25">
      <c r="B43" s="173" t="s">
        <v>78</v>
      </c>
      <c r="C43" s="180" t="s">
        <v>79</v>
      </c>
      <c r="D43" s="181"/>
      <c r="E43" s="182"/>
      <c r="F43" s="34"/>
      <c r="G43" s="34"/>
      <c r="H43" s="34"/>
      <c r="I43" s="34"/>
      <c r="J43" s="34"/>
      <c r="K43" s="27" t="s">
        <v>27</v>
      </c>
      <c r="L43" s="43">
        <v>10</v>
      </c>
      <c r="M43" s="123">
        <v>9.059333333333333</v>
      </c>
      <c r="N43" s="60">
        <v>10</v>
      </c>
      <c r="O43" s="35"/>
      <c r="Q43" s="166">
        <f t="shared" si="0"/>
        <v>0.94066666666666698</v>
      </c>
      <c r="T43" s="34"/>
      <c r="U43" s="58"/>
      <c r="V43" s="34"/>
    </row>
    <row r="44" spans="1:22" ht="18" customHeight="1" x14ac:dyDescent="0.25">
      <c r="B44" s="190"/>
      <c r="C44" s="183"/>
      <c r="D44" s="184"/>
      <c r="E44" s="185"/>
      <c r="F44" s="34"/>
      <c r="G44" s="34"/>
      <c r="H44" s="34"/>
      <c r="I44" s="34"/>
      <c r="J44" s="34"/>
      <c r="K44" s="27" t="s">
        <v>29</v>
      </c>
      <c r="L44" s="43">
        <v>9.98</v>
      </c>
      <c r="M44" s="123">
        <v>9.1639999999999997</v>
      </c>
      <c r="N44" s="60">
        <v>10</v>
      </c>
      <c r="O44" s="35"/>
      <c r="Q44" s="166">
        <f t="shared" si="0"/>
        <v>0.81600000000000072</v>
      </c>
      <c r="T44" s="34"/>
      <c r="U44" s="58"/>
      <c r="V44" s="34"/>
    </row>
    <row r="45" spans="1:22" ht="18" customHeight="1" x14ac:dyDescent="0.25">
      <c r="B45" s="190"/>
      <c r="C45" s="186"/>
      <c r="D45" s="187"/>
      <c r="E45" s="188"/>
      <c r="F45" s="34"/>
      <c r="G45" s="34"/>
      <c r="H45" s="34"/>
      <c r="I45" s="34"/>
      <c r="J45" s="34"/>
      <c r="K45" s="27" t="s">
        <v>28</v>
      </c>
      <c r="L45" s="43">
        <v>10</v>
      </c>
      <c r="M45" s="123">
        <v>9.5613333333333319</v>
      </c>
      <c r="N45" s="60">
        <v>10</v>
      </c>
      <c r="O45" s="35"/>
      <c r="Q45" s="166">
        <f t="shared" si="0"/>
        <v>0.43866666666666809</v>
      </c>
      <c r="T45" s="34"/>
      <c r="U45" s="58"/>
      <c r="V45" s="34"/>
    </row>
    <row r="46" spans="1:22" ht="16.5" customHeight="1" x14ac:dyDescent="0.25">
      <c r="B46" s="200"/>
      <c r="C46" s="201"/>
      <c r="D46" s="201"/>
      <c r="E46" s="202"/>
      <c r="F46" s="34"/>
      <c r="G46" s="34"/>
      <c r="H46" s="34"/>
      <c r="I46" s="34"/>
      <c r="J46" s="34"/>
      <c r="K46" s="34"/>
      <c r="L46" s="63">
        <f>SUM(L30:L45)</f>
        <v>122.4</v>
      </c>
      <c r="M46" s="63">
        <f>SUM(M30:M45)</f>
        <v>125.366</v>
      </c>
      <c r="N46" s="63">
        <v>180</v>
      </c>
      <c r="O46" s="35"/>
      <c r="Q46" s="29"/>
      <c r="T46" s="34"/>
      <c r="U46" s="58"/>
      <c r="V46" s="34"/>
    </row>
    <row r="47" spans="1:22" ht="4.5" customHeight="1" thickBot="1" x14ac:dyDescent="0.3"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65"/>
      <c r="T47" s="34"/>
      <c r="U47" s="58"/>
      <c r="V47" s="34"/>
    </row>
    <row r="48" spans="1:22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T48" s="34"/>
      <c r="U48" s="58"/>
      <c r="V48" s="34"/>
    </row>
    <row r="49" spans="1:24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T49" s="34"/>
      <c r="U49" s="34"/>
      <c r="V49" s="34"/>
    </row>
    <row r="50" spans="1:24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T50" s="34"/>
      <c r="U50" s="61"/>
      <c r="V50" s="34"/>
    </row>
    <row r="51" spans="1:24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T51" s="34"/>
      <c r="U51" s="34"/>
      <c r="V51" s="34"/>
    </row>
    <row r="52" spans="1:24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T52" s="34"/>
      <c r="U52" s="34"/>
      <c r="V52" s="34"/>
    </row>
    <row r="53" spans="1:24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24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24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24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24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1:24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153"/>
      <c r="S58" s="153"/>
      <c r="T58" s="153"/>
      <c r="U58" s="153"/>
      <c r="V58" s="153"/>
      <c r="W58" s="153"/>
      <c r="X58" s="153"/>
    </row>
    <row r="59" spans="1:24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64"/>
      <c r="S59" s="64"/>
      <c r="T59" s="64"/>
      <c r="U59" s="64"/>
      <c r="V59" s="36"/>
      <c r="W59" s="58"/>
      <c r="X59" s="58"/>
    </row>
    <row r="60" spans="1:24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64"/>
      <c r="S60" s="64"/>
      <c r="T60" s="64"/>
      <c r="U60" s="64"/>
      <c r="V60" s="36"/>
      <c r="W60" s="58"/>
      <c r="X60" s="58"/>
    </row>
    <row r="61" spans="1:24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64"/>
      <c r="S61" s="64"/>
      <c r="T61" s="64"/>
      <c r="U61" s="64"/>
      <c r="V61" s="36"/>
      <c r="W61" s="58"/>
      <c r="X61" s="58"/>
    </row>
    <row r="62" spans="1:24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64"/>
      <c r="S62" s="64"/>
      <c r="T62" s="64"/>
      <c r="U62" s="64"/>
      <c r="V62" s="36"/>
      <c r="W62" s="58"/>
      <c r="X62" s="58"/>
    </row>
    <row r="63" spans="1:24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64"/>
      <c r="S63" s="64"/>
      <c r="T63" s="64"/>
      <c r="U63" s="64"/>
      <c r="V63" s="36"/>
      <c r="W63" s="58"/>
      <c r="X63" s="58"/>
    </row>
    <row r="64" spans="1:24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64"/>
      <c r="S64" s="64"/>
      <c r="T64" s="64"/>
      <c r="U64" s="64"/>
      <c r="V64" s="36"/>
      <c r="W64" s="58"/>
      <c r="X64" s="58"/>
    </row>
    <row r="65" spans="1:24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64"/>
      <c r="S65" s="64"/>
      <c r="T65" s="64"/>
      <c r="U65" s="64"/>
      <c r="V65" s="36"/>
      <c r="W65" s="58"/>
      <c r="X65" s="58"/>
    </row>
    <row r="66" spans="1:24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64"/>
      <c r="S66" s="64"/>
      <c r="T66" s="64"/>
      <c r="U66" s="64"/>
      <c r="V66" s="36"/>
      <c r="W66" s="58"/>
      <c r="X66" s="58"/>
    </row>
    <row r="67" spans="1:24" ht="2.25" customHeight="1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64"/>
      <c r="S67" s="64"/>
      <c r="T67" s="64"/>
      <c r="U67" s="64"/>
      <c r="V67" s="36"/>
      <c r="W67" s="58"/>
      <c r="X67" s="58"/>
    </row>
    <row r="68" spans="1:24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64"/>
      <c r="S68" s="64"/>
      <c r="T68" s="64"/>
      <c r="U68" s="64"/>
      <c r="V68" s="36"/>
      <c r="W68" s="58"/>
      <c r="X68" s="58"/>
    </row>
    <row r="69" spans="1:24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64"/>
      <c r="S69" s="64"/>
      <c r="T69" s="64"/>
      <c r="U69" s="64"/>
      <c r="V69" s="36"/>
      <c r="W69" s="58"/>
      <c r="X69" s="58"/>
    </row>
    <row r="70" spans="1:24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64"/>
      <c r="S70" s="64"/>
      <c r="T70" s="64"/>
      <c r="U70" s="64"/>
      <c r="V70" s="36"/>
      <c r="W70" s="58"/>
      <c r="X70" s="58"/>
    </row>
    <row r="71" spans="1:24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64"/>
      <c r="S71" s="64"/>
      <c r="T71" s="64"/>
      <c r="U71" s="64"/>
      <c r="V71" s="36"/>
      <c r="W71" s="58"/>
      <c r="X71" s="58"/>
    </row>
    <row r="72" spans="1:24" x14ac:dyDescent="0.25">
      <c r="Q72" s="34"/>
      <c r="R72" s="64"/>
      <c r="S72" s="64"/>
      <c r="T72" s="64"/>
      <c r="U72" s="64"/>
      <c r="V72" s="36"/>
      <c r="W72" s="58"/>
      <c r="X72" s="58"/>
    </row>
    <row r="73" spans="1:24" x14ac:dyDescent="0.25">
      <c r="Q73" s="34"/>
      <c r="R73" s="64"/>
      <c r="S73" s="64"/>
      <c r="T73" s="64"/>
      <c r="U73" s="64"/>
      <c r="V73" s="36"/>
      <c r="W73" s="58"/>
      <c r="X73" s="58"/>
    </row>
    <row r="74" spans="1:24" x14ac:dyDescent="0.25">
      <c r="Q74" s="34"/>
      <c r="R74" s="64"/>
      <c r="S74" s="64"/>
      <c r="T74" s="64"/>
      <c r="U74" s="64"/>
      <c r="V74" s="36"/>
      <c r="W74" s="58"/>
      <c r="X74" s="58"/>
    </row>
    <row r="75" spans="1:24" x14ac:dyDescent="0.25">
      <c r="Q75" s="34"/>
      <c r="R75" s="64"/>
      <c r="S75" s="64"/>
      <c r="T75" s="64"/>
      <c r="U75" s="64"/>
      <c r="V75" s="36"/>
      <c r="W75" s="58"/>
      <c r="X75" s="58"/>
    </row>
    <row r="76" spans="1:24" x14ac:dyDescent="0.25">
      <c r="Q76" s="34"/>
      <c r="R76" s="64"/>
      <c r="S76" s="64"/>
      <c r="T76" s="64"/>
      <c r="U76" s="64"/>
      <c r="V76" s="36"/>
      <c r="W76" s="58"/>
      <c r="X76" s="58"/>
    </row>
    <row r="77" spans="1:24" x14ac:dyDescent="0.25">
      <c r="Q77" s="34"/>
      <c r="R77" s="34"/>
      <c r="S77" s="34"/>
      <c r="T77" s="34"/>
      <c r="U77" s="34"/>
      <c r="V77" s="34"/>
      <c r="W77" s="34"/>
      <c r="X77" s="34"/>
    </row>
    <row r="78" spans="1:24" x14ac:dyDescent="0.25">
      <c r="Q78" s="34"/>
      <c r="R78" s="61"/>
      <c r="S78" s="61"/>
      <c r="T78" s="61"/>
      <c r="U78" s="61"/>
      <c r="V78" s="34"/>
      <c r="W78" s="61"/>
      <c r="X78" s="61"/>
    </row>
    <row r="79" spans="1:24" x14ac:dyDescent="0.25">
      <c r="Q79" s="34"/>
      <c r="R79" s="34"/>
      <c r="S79" s="34"/>
      <c r="T79" s="34"/>
      <c r="U79" s="34"/>
      <c r="V79" s="34"/>
      <c r="W79" s="34"/>
      <c r="X79" s="34"/>
    </row>
    <row r="80" spans="1:24" x14ac:dyDescent="0.25">
      <c r="Q80" s="34"/>
      <c r="R80" s="34"/>
      <c r="S80" s="34"/>
      <c r="T80" s="34"/>
      <c r="U80" s="34"/>
      <c r="V80" s="34"/>
      <c r="W80" s="34"/>
      <c r="X80" s="34"/>
    </row>
    <row r="81" spans="17:24" x14ac:dyDescent="0.25">
      <c r="Q81" s="34"/>
      <c r="R81" s="34"/>
      <c r="S81" s="34"/>
      <c r="T81" s="34"/>
      <c r="U81" s="34"/>
      <c r="V81" s="34"/>
      <c r="W81" s="34"/>
      <c r="X81" s="34"/>
    </row>
    <row r="82" spans="17:24" x14ac:dyDescent="0.25">
      <c r="Q82" s="34"/>
      <c r="R82" s="34"/>
      <c r="S82" s="34"/>
      <c r="T82" s="34"/>
      <c r="U82" s="34"/>
      <c r="V82" s="34"/>
      <c r="W82" s="34"/>
      <c r="X82" s="34"/>
    </row>
    <row r="83" spans="17:24" x14ac:dyDescent="0.25">
      <c r="Q83" s="34"/>
      <c r="R83" s="34"/>
      <c r="S83" s="34"/>
      <c r="T83" s="34"/>
      <c r="U83" s="34"/>
      <c r="V83" s="34"/>
      <c r="W83" s="34"/>
      <c r="X83" s="34"/>
    </row>
    <row r="84" spans="17:24" x14ac:dyDescent="0.25">
      <c r="Q84" s="34"/>
      <c r="R84" s="34"/>
      <c r="S84" s="34"/>
      <c r="T84" s="34"/>
      <c r="U84" s="34"/>
      <c r="V84" s="34"/>
      <c r="W84" s="34"/>
      <c r="X84" s="34"/>
    </row>
    <row r="85" spans="17:24" x14ac:dyDescent="0.25">
      <c r="Q85" s="34"/>
      <c r="R85" s="34"/>
      <c r="S85" s="34"/>
      <c r="T85" s="34"/>
      <c r="U85" s="34"/>
      <c r="V85" s="34"/>
      <c r="W85" s="34"/>
      <c r="X85" s="34"/>
    </row>
    <row r="86" spans="17:24" x14ac:dyDescent="0.25">
      <c r="Q86" s="34"/>
      <c r="R86" s="34"/>
      <c r="S86" s="34"/>
      <c r="T86" s="34"/>
      <c r="U86" s="34"/>
      <c r="V86" s="34"/>
      <c r="W86" s="34"/>
      <c r="X86" s="34"/>
    </row>
    <row r="87" spans="17:24" x14ac:dyDescent="0.25">
      <c r="Q87" s="34"/>
      <c r="R87" s="153"/>
      <c r="S87" s="153"/>
      <c r="T87" s="153"/>
      <c r="U87" s="153"/>
      <c r="V87" s="153"/>
      <c r="W87" s="153"/>
      <c r="X87" s="153"/>
    </row>
    <row r="88" spans="17:24" x14ac:dyDescent="0.25">
      <c r="Q88" s="34"/>
      <c r="R88" s="64"/>
      <c r="S88" s="64"/>
      <c r="T88" s="64"/>
      <c r="U88" s="64"/>
      <c r="V88" s="36"/>
      <c r="W88" s="58"/>
      <c r="X88" s="58"/>
    </row>
    <row r="89" spans="17:24" x14ac:dyDescent="0.25">
      <c r="Q89" s="34"/>
      <c r="R89" s="64"/>
      <c r="S89" s="64"/>
      <c r="T89" s="64"/>
      <c r="U89" s="64"/>
      <c r="V89" s="36"/>
      <c r="W89" s="58"/>
      <c r="X89" s="58"/>
    </row>
    <row r="90" spans="17:24" x14ac:dyDescent="0.25">
      <c r="Q90" s="34"/>
      <c r="R90" s="64"/>
      <c r="S90" s="64"/>
      <c r="T90" s="64"/>
      <c r="U90" s="64"/>
      <c r="V90" s="36"/>
      <c r="W90" s="58"/>
      <c r="X90" s="58"/>
    </row>
    <row r="91" spans="17:24" x14ac:dyDescent="0.25">
      <c r="Q91" s="34"/>
      <c r="R91" s="64"/>
      <c r="S91" s="64"/>
      <c r="T91" s="64"/>
      <c r="U91" s="64"/>
      <c r="V91" s="36"/>
      <c r="W91" s="58"/>
      <c r="X91" s="58"/>
    </row>
    <row r="92" spans="17:24" x14ac:dyDescent="0.25">
      <c r="Q92" s="34"/>
      <c r="R92" s="64"/>
      <c r="S92" s="64"/>
      <c r="T92" s="64"/>
      <c r="U92" s="64"/>
      <c r="V92" s="36"/>
      <c r="W92" s="58"/>
      <c r="X92" s="58"/>
    </row>
    <row r="93" spans="17:24" x14ac:dyDescent="0.25">
      <c r="Q93" s="34"/>
      <c r="R93" s="64"/>
      <c r="S93" s="64"/>
      <c r="T93" s="64"/>
      <c r="U93" s="64"/>
      <c r="V93" s="36"/>
      <c r="W93" s="58"/>
      <c r="X93" s="58"/>
    </row>
    <row r="94" spans="17:24" x14ac:dyDescent="0.25">
      <c r="Q94" s="34"/>
      <c r="R94" s="64"/>
      <c r="S94" s="64"/>
      <c r="T94" s="64"/>
      <c r="U94" s="64"/>
      <c r="V94" s="36"/>
      <c r="W94" s="58"/>
      <c r="X94" s="58"/>
    </row>
    <row r="95" spans="17:24" x14ac:dyDescent="0.25">
      <c r="Q95" s="34"/>
      <c r="R95" s="64"/>
      <c r="S95" s="64"/>
      <c r="T95" s="64"/>
      <c r="U95" s="64"/>
      <c r="V95" s="36"/>
      <c r="W95" s="58"/>
      <c r="X95" s="58"/>
    </row>
    <row r="96" spans="17:24" x14ac:dyDescent="0.25">
      <c r="Q96" s="34"/>
      <c r="R96" s="64"/>
      <c r="S96" s="64"/>
      <c r="T96" s="64"/>
      <c r="U96" s="64"/>
      <c r="V96" s="36"/>
      <c r="W96" s="58"/>
      <c r="X96" s="58"/>
    </row>
    <row r="97" spans="17:24" x14ac:dyDescent="0.25">
      <c r="Q97" s="34"/>
      <c r="R97" s="64"/>
      <c r="S97" s="64"/>
      <c r="T97" s="64"/>
      <c r="U97" s="64"/>
      <c r="V97" s="36"/>
      <c r="W97" s="58"/>
      <c r="X97" s="58"/>
    </row>
    <row r="98" spans="17:24" x14ac:dyDescent="0.25">
      <c r="Q98" s="34"/>
      <c r="R98" s="64"/>
      <c r="S98" s="64"/>
      <c r="T98" s="64"/>
      <c r="U98" s="64"/>
      <c r="V98" s="36"/>
      <c r="W98" s="58"/>
      <c r="X98" s="58"/>
    </row>
    <row r="99" spans="17:24" x14ac:dyDescent="0.25">
      <c r="Q99" s="34"/>
      <c r="R99" s="64"/>
      <c r="S99" s="64"/>
      <c r="T99" s="64"/>
      <c r="U99" s="64"/>
      <c r="V99" s="36"/>
      <c r="W99" s="58"/>
      <c r="X99" s="58"/>
    </row>
    <row r="100" spans="17:24" x14ac:dyDescent="0.25">
      <c r="Q100" s="34"/>
      <c r="R100" s="64"/>
      <c r="S100" s="64"/>
      <c r="T100" s="64"/>
      <c r="U100" s="64"/>
      <c r="V100" s="36"/>
      <c r="W100" s="58"/>
      <c r="X100" s="58"/>
    </row>
    <row r="101" spans="17:24" x14ac:dyDescent="0.25">
      <c r="Q101" s="34"/>
      <c r="R101" s="64"/>
      <c r="S101" s="64"/>
      <c r="T101" s="64"/>
      <c r="U101" s="64"/>
      <c r="V101" s="36"/>
      <c r="W101" s="58"/>
      <c r="X101" s="58"/>
    </row>
    <row r="102" spans="17:24" x14ac:dyDescent="0.25">
      <c r="Q102" s="34"/>
      <c r="R102" s="64"/>
      <c r="S102" s="64"/>
      <c r="T102" s="64"/>
      <c r="U102" s="64"/>
      <c r="V102" s="36"/>
      <c r="W102" s="58"/>
      <c r="X102" s="58"/>
    </row>
    <row r="103" spans="17:24" x14ac:dyDescent="0.25">
      <c r="Q103" s="34"/>
      <c r="R103" s="64"/>
      <c r="S103" s="64"/>
      <c r="T103" s="64"/>
      <c r="U103" s="64"/>
      <c r="V103" s="36"/>
      <c r="W103" s="58"/>
      <c r="X103" s="58"/>
    </row>
    <row r="104" spans="17:24" x14ac:dyDescent="0.25">
      <c r="Q104" s="34"/>
      <c r="R104" s="64"/>
      <c r="S104" s="64"/>
      <c r="T104" s="64"/>
      <c r="U104" s="64"/>
      <c r="V104" s="36"/>
      <c r="W104" s="58"/>
      <c r="X104" s="58"/>
    </row>
    <row r="105" spans="17:24" x14ac:dyDescent="0.25">
      <c r="Q105" s="34"/>
      <c r="R105" s="64"/>
      <c r="S105" s="64"/>
      <c r="T105" s="64"/>
      <c r="U105" s="64"/>
      <c r="V105" s="36"/>
      <c r="W105" s="58"/>
      <c r="X105" s="58"/>
    </row>
    <row r="106" spans="17:24" x14ac:dyDescent="0.25">
      <c r="Q106" s="34"/>
      <c r="R106" s="34"/>
      <c r="S106" s="34"/>
      <c r="T106" s="34"/>
      <c r="U106" s="34"/>
      <c r="V106" s="34"/>
      <c r="W106" s="34"/>
      <c r="X106" s="34"/>
    </row>
    <row r="107" spans="17:24" x14ac:dyDescent="0.25">
      <c r="Q107" s="34"/>
      <c r="R107" s="61"/>
      <c r="S107" s="61"/>
      <c r="T107" s="61"/>
      <c r="U107" s="61"/>
      <c r="V107" s="34"/>
      <c r="W107" s="61"/>
      <c r="X107" s="61"/>
    </row>
    <row r="108" spans="17:24" x14ac:dyDescent="0.25">
      <c r="Q108" s="34"/>
      <c r="R108" s="34"/>
      <c r="S108" s="34"/>
      <c r="T108" s="34"/>
      <c r="U108" s="34"/>
      <c r="V108" s="34"/>
      <c r="W108" s="34"/>
      <c r="X108" s="34"/>
    </row>
  </sheetData>
  <mergeCells count="37">
    <mergeCell ref="B32:B34"/>
    <mergeCell ref="C32:E34"/>
    <mergeCell ref="B35:B36"/>
    <mergeCell ref="C35:E36"/>
    <mergeCell ref="B46:E46"/>
    <mergeCell ref="B37:B39"/>
    <mergeCell ref="C37:E39"/>
    <mergeCell ref="B40:B42"/>
    <mergeCell ref="C40:E42"/>
    <mergeCell ref="B43:B45"/>
    <mergeCell ref="C43:E45"/>
    <mergeCell ref="B28:B29"/>
    <mergeCell ref="C28:E29"/>
    <mergeCell ref="L28:L29"/>
    <mergeCell ref="M28:M29"/>
    <mergeCell ref="B30:B31"/>
    <mergeCell ref="C30:E31"/>
    <mergeCell ref="N28:N29"/>
    <mergeCell ref="C21:E21"/>
    <mergeCell ref="C22:E22"/>
    <mergeCell ref="C23:E23"/>
    <mergeCell ref="C24:E24"/>
    <mergeCell ref="C25:E25"/>
    <mergeCell ref="C26:E26"/>
    <mergeCell ref="C27:E27"/>
    <mergeCell ref="C20:E20"/>
    <mergeCell ref="B2:C2"/>
    <mergeCell ref="D2:O2"/>
    <mergeCell ref="B3:C3"/>
    <mergeCell ref="D3:O3"/>
    <mergeCell ref="B4:C4"/>
    <mergeCell ref="D4:O4"/>
    <mergeCell ref="B5:C5"/>
    <mergeCell ref="D5:O5"/>
    <mergeCell ref="B7:C7"/>
    <mergeCell ref="B11:C11"/>
    <mergeCell ref="C19:E19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X108"/>
  <sheetViews>
    <sheetView tabSelected="1" zoomScale="70" zoomScaleNormal="70" workbookViewId="0">
      <selection activeCell="L37" sqref="L37"/>
    </sheetView>
  </sheetViews>
  <sheetFormatPr defaultRowHeight="15.75" x14ac:dyDescent="0.25"/>
  <cols>
    <col min="1" max="1" width="4" style="28" customWidth="1"/>
    <col min="2" max="2" width="15.7109375" style="28" customWidth="1"/>
    <col min="3" max="3" width="41.140625" style="28" customWidth="1"/>
    <col min="4" max="4" width="9.140625" style="28" customWidth="1"/>
    <col min="5" max="5" width="11.42578125" style="28" customWidth="1"/>
    <col min="6" max="6" width="6.5703125" style="28" customWidth="1"/>
    <col min="7" max="7" width="13.42578125" style="28" customWidth="1"/>
    <col min="8" max="8" width="11.7109375" style="28" customWidth="1"/>
    <col min="9" max="9" width="11.28515625" style="28" customWidth="1"/>
    <col min="10" max="10" width="5.42578125" style="28" customWidth="1"/>
    <col min="11" max="11" width="15.42578125" style="28" customWidth="1"/>
    <col min="12" max="13" width="11.5703125" style="28" customWidth="1"/>
    <col min="14" max="14" width="12" style="28" customWidth="1"/>
    <col min="15" max="15" width="5.28515625" style="28" customWidth="1"/>
    <col min="16" max="16" width="3.5703125" style="28" customWidth="1"/>
    <col min="17" max="17" width="15.85546875" style="28" customWidth="1"/>
    <col min="18" max="18" width="10.7109375" style="28" bestFit="1" customWidth="1"/>
    <col min="19" max="19" width="12.42578125" style="28" customWidth="1"/>
    <col min="20" max="20" width="13.140625" style="28" customWidth="1"/>
    <col min="21" max="21" width="14.7109375" style="28" customWidth="1"/>
    <col min="22" max="22" width="14" style="28" customWidth="1"/>
    <col min="23" max="23" width="17.85546875" style="28" customWidth="1"/>
    <col min="24" max="24" width="20.28515625" style="28" customWidth="1"/>
    <col min="25" max="16384" width="9.140625" style="28"/>
  </cols>
  <sheetData>
    <row r="1" spans="2:20" ht="16.5" thickBot="1" x14ac:dyDescent="0.3">
      <c r="P1" s="29"/>
    </row>
    <row r="2" spans="2:20" ht="33" customHeight="1" x14ac:dyDescent="0.25">
      <c r="B2" s="191" t="s">
        <v>36</v>
      </c>
      <c r="C2" s="192"/>
      <c r="D2" s="193" t="s">
        <v>297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4"/>
      <c r="P2" s="30"/>
    </row>
    <row r="3" spans="2:20" x14ac:dyDescent="0.25">
      <c r="B3" s="195" t="s">
        <v>37</v>
      </c>
      <c r="C3" s="196"/>
      <c r="D3" s="197" t="s">
        <v>294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9"/>
      <c r="P3" s="31"/>
    </row>
    <row r="4" spans="2:20" x14ac:dyDescent="0.25">
      <c r="B4" s="195" t="s">
        <v>38</v>
      </c>
      <c r="C4" s="196"/>
      <c r="D4" s="197" t="s">
        <v>282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9"/>
      <c r="P4" s="31"/>
    </row>
    <row r="5" spans="2:20" x14ac:dyDescent="0.25">
      <c r="B5" s="195" t="s">
        <v>39</v>
      </c>
      <c r="C5" s="196"/>
      <c r="D5" s="197" t="s">
        <v>267</v>
      </c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9"/>
      <c r="P5" s="31"/>
    </row>
    <row r="6" spans="2:20" x14ac:dyDescent="0.25">
      <c r="B6" s="32"/>
      <c r="C6" s="33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36"/>
    </row>
    <row r="7" spans="2:20" x14ac:dyDescent="0.25">
      <c r="B7" s="195" t="s">
        <v>40</v>
      </c>
      <c r="C7" s="196"/>
      <c r="D7" s="37" t="s">
        <v>41</v>
      </c>
      <c r="E7" s="38">
        <v>2017</v>
      </c>
      <c r="F7" s="39"/>
      <c r="G7" s="39"/>
      <c r="H7" s="39"/>
      <c r="I7" s="39"/>
      <c r="J7" s="39"/>
      <c r="K7" s="39"/>
      <c r="L7" s="39"/>
      <c r="M7" s="39"/>
      <c r="N7" s="39"/>
      <c r="O7" s="40"/>
      <c r="P7" s="39"/>
    </row>
    <row r="8" spans="2:20" x14ac:dyDescent="0.25">
      <c r="B8" s="41"/>
      <c r="C8" s="27"/>
      <c r="D8" s="42" t="s">
        <v>42</v>
      </c>
      <c r="E8" s="69">
        <v>120.81</v>
      </c>
      <c r="F8" s="39"/>
      <c r="G8" s="39"/>
      <c r="H8" s="39"/>
      <c r="I8" s="39"/>
      <c r="J8" s="39"/>
      <c r="K8" s="39"/>
      <c r="L8" s="39"/>
      <c r="M8" s="39"/>
      <c r="N8" s="39"/>
      <c r="O8" s="40"/>
      <c r="P8" s="39"/>
    </row>
    <row r="9" spans="2:20" x14ac:dyDescent="0.25">
      <c r="B9" s="41"/>
      <c r="C9" s="27"/>
      <c r="D9" s="42" t="s">
        <v>43</v>
      </c>
      <c r="E9" s="137">
        <v>13</v>
      </c>
      <c r="F9" s="39"/>
      <c r="G9" s="39"/>
      <c r="H9" s="39"/>
      <c r="I9" s="39"/>
      <c r="J9" s="39"/>
      <c r="K9" s="39"/>
      <c r="L9" s="39"/>
      <c r="M9" s="39"/>
      <c r="N9" s="39"/>
      <c r="O9" s="40"/>
      <c r="P9" s="39"/>
    </row>
    <row r="10" spans="2:20" x14ac:dyDescent="0.25">
      <c r="B10" s="41"/>
      <c r="C10" s="34"/>
      <c r="D10" s="34"/>
      <c r="E10" s="34"/>
      <c r="F10" s="36"/>
      <c r="G10" s="36"/>
      <c r="H10" s="36"/>
      <c r="I10" s="36"/>
      <c r="J10" s="36"/>
      <c r="K10" s="36"/>
      <c r="L10" s="36"/>
      <c r="M10" s="36"/>
      <c r="N10" s="36"/>
      <c r="O10" s="44"/>
      <c r="P10" s="36"/>
    </row>
    <row r="11" spans="2:20" x14ac:dyDescent="0.25">
      <c r="B11" s="195" t="s">
        <v>44</v>
      </c>
      <c r="C11" s="196"/>
      <c r="D11" s="37" t="s">
        <v>41</v>
      </c>
      <c r="E11" s="38">
        <v>2017</v>
      </c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39"/>
    </row>
    <row r="12" spans="2:20" ht="31.5" x14ac:dyDescent="0.25">
      <c r="B12" s="45"/>
      <c r="C12" s="46" t="s">
        <v>291</v>
      </c>
      <c r="D12" s="47" t="s">
        <v>42</v>
      </c>
      <c r="E12" s="43">
        <v>91.01</v>
      </c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39"/>
      <c r="T12" s="48"/>
    </row>
    <row r="13" spans="2:20" ht="47.25" x14ac:dyDescent="0.25">
      <c r="B13" s="45"/>
      <c r="C13" s="46" t="s">
        <v>292</v>
      </c>
      <c r="D13" s="47" t="s">
        <v>42</v>
      </c>
      <c r="E13" s="43">
        <v>18.8</v>
      </c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39"/>
      <c r="T13" s="48"/>
    </row>
    <row r="14" spans="2:20" ht="63.75" customHeight="1" x14ac:dyDescent="0.25">
      <c r="B14" s="45"/>
      <c r="C14" s="46" t="s">
        <v>293</v>
      </c>
      <c r="D14" s="47" t="s">
        <v>42</v>
      </c>
      <c r="E14" s="43">
        <v>11</v>
      </c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39"/>
      <c r="T14" s="48"/>
    </row>
    <row r="15" spans="2:20" x14ac:dyDescent="0.25">
      <c r="B15" s="45"/>
      <c r="C15" s="34"/>
      <c r="D15" s="34"/>
      <c r="E15" s="34"/>
      <c r="F15" s="39"/>
      <c r="G15" s="39"/>
      <c r="H15" s="39"/>
      <c r="I15" s="39"/>
      <c r="J15" s="39"/>
      <c r="K15" s="39"/>
      <c r="L15" s="39"/>
      <c r="M15" s="39"/>
      <c r="N15" s="39"/>
      <c r="O15" s="40"/>
      <c r="P15" s="39"/>
      <c r="T15" s="48"/>
    </row>
    <row r="16" spans="2:20" ht="16.5" thickBot="1" x14ac:dyDescent="0.3">
      <c r="B16" s="49"/>
      <c r="C16" s="50"/>
      <c r="D16" s="50"/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2"/>
      <c r="P16" s="39"/>
      <c r="T16" s="48"/>
    </row>
    <row r="17" spans="2:22" ht="18" customHeight="1" thickBot="1" x14ac:dyDescent="0.3">
      <c r="T17" s="53"/>
    </row>
    <row r="18" spans="2:22" ht="23.25" customHeight="1" x14ac:dyDescent="0.25"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T18" s="34"/>
      <c r="U18" s="153"/>
      <c r="V18" s="34"/>
    </row>
    <row r="19" spans="2:22" ht="75" customHeight="1" x14ac:dyDescent="0.25">
      <c r="B19" s="154" t="s">
        <v>14</v>
      </c>
      <c r="C19" s="189" t="s">
        <v>51</v>
      </c>
      <c r="D19" s="189"/>
      <c r="E19" s="189"/>
      <c r="F19" s="34"/>
      <c r="G19" s="34"/>
      <c r="H19" s="34"/>
      <c r="I19" s="34"/>
      <c r="J19" s="34"/>
      <c r="K19" s="34"/>
      <c r="L19" s="34"/>
      <c r="M19" s="34"/>
      <c r="N19" s="34"/>
      <c r="O19" s="35"/>
      <c r="T19" s="34"/>
      <c r="U19" s="58"/>
      <c r="V19" s="34"/>
    </row>
    <row r="20" spans="2:22" ht="30" customHeight="1" x14ac:dyDescent="0.25">
      <c r="B20" s="154" t="s">
        <v>17</v>
      </c>
      <c r="C20" s="189" t="s">
        <v>52</v>
      </c>
      <c r="D20" s="189"/>
      <c r="E20" s="189"/>
      <c r="F20" s="34"/>
      <c r="G20" s="34"/>
      <c r="H20" s="34"/>
      <c r="I20" s="34"/>
      <c r="J20" s="34"/>
      <c r="K20" s="34"/>
      <c r="L20" s="34"/>
      <c r="M20" s="34"/>
      <c r="N20" s="34"/>
      <c r="O20" s="35"/>
      <c r="T20" s="34"/>
      <c r="U20" s="58"/>
      <c r="V20" s="34"/>
    </row>
    <row r="21" spans="2:22" ht="76.5" customHeight="1" x14ac:dyDescent="0.25">
      <c r="B21" s="154" t="s">
        <v>15</v>
      </c>
      <c r="C21" s="189" t="s">
        <v>53</v>
      </c>
      <c r="D21" s="189"/>
      <c r="E21" s="189"/>
      <c r="F21" s="34"/>
      <c r="G21" s="34"/>
      <c r="H21" s="34"/>
      <c r="I21" s="34"/>
      <c r="J21" s="34"/>
      <c r="K21" s="34"/>
      <c r="L21" s="34"/>
      <c r="M21" s="34"/>
      <c r="N21" s="34"/>
      <c r="O21" s="35"/>
      <c r="T21" s="34"/>
      <c r="U21" s="58"/>
      <c r="V21" s="34"/>
    </row>
    <row r="22" spans="2:22" ht="59.25" customHeight="1" x14ac:dyDescent="0.25">
      <c r="B22" s="154" t="s">
        <v>54</v>
      </c>
      <c r="C22" s="189" t="s">
        <v>55</v>
      </c>
      <c r="D22" s="189"/>
      <c r="E22" s="189"/>
      <c r="F22" s="34"/>
      <c r="G22" s="34"/>
      <c r="H22" s="34"/>
      <c r="I22" s="34"/>
      <c r="J22" s="34"/>
      <c r="K22" s="34"/>
      <c r="L22" s="34"/>
      <c r="M22" s="34"/>
      <c r="N22" s="34"/>
      <c r="O22" s="35"/>
      <c r="T22" s="34"/>
      <c r="U22" s="58"/>
      <c r="V22" s="34"/>
    </row>
    <row r="23" spans="2:22" ht="19.5" customHeight="1" x14ac:dyDescent="0.25">
      <c r="B23" s="154" t="s">
        <v>56</v>
      </c>
      <c r="C23" s="189" t="s">
        <v>57</v>
      </c>
      <c r="D23" s="189"/>
      <c r="E23" s="189"/>
      <c r="F23" s="34"/>
      <c r="G23" s="34"/>
      <c r="H23" s="34"/>
      <c r="I23" s="34"/>
      <c r="J23" s="34"/>
      <c r="K23" s="34"/>
      <c r="L23" s="34"/>
      <c r="M23" s="34"/>
      <c r="N23" s="34"/>
      <c r="O23" s="35"/>
      <c r="T23" s="34"/>
      <c r="U23" s="58"/>
      <c r="V23" s="34"/>
    </row>
    <row r="24" spans="2:22" ht="32.25" customHeight="1" x14ac:dyDescent="0.25">
      <c r="B24" s="154" t="s">
        <v>58</v>
      </c>
      <c r="C24" s="189" t="s">
        <v>59</v>
      </c>
      <c r="D24" s="189"/>
      <c r="E24" s="189"/>
      <c r="F24" s="34"/>
      <c r="G24" s="34"/>
      <c r="H24" s="34"/>
      <c r="I24" s="34"/>
      <c r="J24" s="34"/>
      <c r="K24" s="34"/>
      <c r="L24" s="34"/>
      <c r="M24" s="34"/>
      <c r="N24" s="34"/>
      <c r="O24" s="35"/>
      <c r="T24" s="34"/>
      <c r="U24" s="58"/>
      <c r="V24" s="34"/>
    </row>
    <row r="25" spans="2:22" ht="16.5" customHeight="1" x14ac:dyDescent="0.25">
      <c r="B25" s="154" t="s">
        <v>60</v>
      </c>
      <c r="C25" s="189" t="s">
        <v>61</v>
      </c>
      <c r="D25" s="189"/>
      <c r="E25" s="189"/>
      <c r="F25" s="34"/>
      <c r="G25" s="34"/>
      <c r="H25" s="34"/>
      <c r="I25" s="34"/>
      <c r="J25" s="34"/>
      <c r="K25" s="34"/>
      <c r="L25" s="34"/>
      <c r="M25" s="34"/>
      <c r="N25" s="34"/>
      <c r="O25" s="35"/>
      <c r="T25" s="34"/>
      <c r="U25" s="58"/>
      <c r="V25" s="34"/>
    </row>
    <row r="26" spans="2:22" x14ac:dyDescent="0.25">
      <c r="B26" s="154" t="s">
        <v>62</v>
      </c>
      <c r="C26" s="189" t="s">
        <v>63</v>
      </c>
      <c r="D26" s="189"/>
      <c r="E26" s="189"/>
      <c r="F26" s="34"/>
      <c r="G26" s="34"/>
      <c r="H26" s="34"/>
      <c r="I26" s="34"/>
      <c r="J26" s="34"/>
      <c r="K26" s="34"/>
      <c r="L26" s="34"/>
      <c r="M26" s="34"/>
      <c r="N26" s="34"/>
      <c r="O26" s="35"/>
      <c r="T26" s="34"/>
      <c r="U26" s="58"/>
      <c r="V26" s="34"/>
    </row>
    <row r="27" spans="2:22" ht="78.75" customHeight="1" x14ac:dyDescent="0.25">
      <c r="B27" s="154" t="s">
        <v>64</v>
      </c>
      <c r="C27" s="189" t="s">
        <v>65</v>
      </c>
      <c r="D27" s="189"/>
      <c r="E27" s="189"/>
      <c r="F27" s="34"/>
      <c r="G27" s="34"/>
      <c r="H27" s="34"/>
      <c r="I27" s="34"/>
      <c r="J27" s="34"/>
      <c r="K27" s="34"/>
      <c r="L27" s="34"/>
      <c r="M27" s="34"/>
      <c r="N27" s="34"/>
      <c r="O27" s="35"/>
      <c r="T27" s="34"/>
      <c r="U27" s="58"/>
      <c r="V27" s="34"/>
    </row>
    <row r="28" spans="2:22" ht="18" customHeight="1" x14ac:dyDescent="0.25">
      <c r="B28" s="179" t="s">
        <v>66</v>
      </c>
      <c r="C28" s="189" t="s">
        <v>67</v>
      </c>
      <c r="D28" s="189"/>
      <c r="E28" s="189"/>
      <c r="F28" s="34"/>
      <c r="G28" s="34"/>
      <c r="H28" s="34"/>
      <c r="I28" s="34"/>
      <c r="J28" s="34"/>
      <c r="K28" s="34"/>
      <c r="L28" s="177" t="s">
        <v>45</v>
      </c>
      <c r="M28" s="175" t="s">
        <v>190</v>
      </c>
      <c r="N28" s="177" t="s">
        <v>46</v>
      </c>
      <c r="O28" s="35"/>
      <c r="T28" s="34"/>
      <c r="U28" s="58"/>
      <c r="V28" s="34"/>
    </row>
    <row r="29" spans="2:22" ht="18" customHeight="1" x14ac:dyDescent="0.25">
      <c r="B29" s="179"/>
      <c r="C29" s="189"/>
      <c r="D29" s="189"/>
      <c r="E29" s="189"/>
      <c r="F29" s="34"/>
      <c r="G29" s="34"/>
      <c r="H29" s="153" t="s">
        <v>45</v>
      </c>
      <c r="I29" s="153" t="s">
        <v>46</v>
      </c>
      <c r="J29" s="34"/>
      <c r="K29" s="34"/>
      <c r="L29" s="178"/>
      <c r="M29" s="176"/>
      <c r="N29" s="178"/>
      <c r="O29" s="35"/>
      <c r="T29" s="34"/>
      <c r="U29" s="58"/>
      <c r="V29" s="34"/>
    </row>
    <row r="30" spans="2:22" ht="18" customHeight="1" x14ac:dyDescent="0.25">
      <c r="B30" s="179" t="s">
        <v>68</v>
      </c>
      <c r="C30" s="180" t="s">
        <v>69</v>
      </c>
      <c r="D30" s="181"/>
      <c r="E30" s="182"/>
      <c r="F30" s="34"/>
      <c r="G30" s="59" t="s">
        <v>47</v>
      </c>
      <c r="H30" s="43">
        <v>30.47</v>
      </c>
      <c r="I30" s="68">
        <v>40</v>
      </c>
      <c r="J30" s="34"/>
      <c r="K30" s="27" t="s">
        <v>14</v>
      </c>
      <c r="L30" s="43">
        <v>8.99</v>
      </c>
      <c r="M30" s="123">
        <v>9.0459999999999994</v>
      </c>
      <c r="N30" s="60">
        <v>10</v>
      </c>
      <c r="O30" s="35"/>
      <c r="Q30" s="166">
        <f>L30-M30</f>
        <v>-5.5999999999999162E-2</v>
      </c>
      <c r="T30" s="34"/>
      <c r="U30" s="58"/>
      <c r="V30" s="34"/>
    </row>
    <row r="31" spans="2:22" ht="18" customHeight="1" x14ac:dyDescent="0.25">
      <c r="B31" s="179"/>
      <c r="C31" s="186"/>
      <c r="D31" s="187"/>
      <c r="E31" s="188"/>
      <c r="F31" s="34"/>
      <c r="G31" s="59" t="s">
        <v>48</v>
      </c>
      <c r="H31" s="43">
        <v>42.809999999999995</v>
      </c>
      <c r="I31" s="68">
        <v>70</v>
      </c>
      <c r="J31" s="34"/>
      <c r="K31" s="27" t="s">
        <v>17</v>
      </c>
      <c r="L31" s="43">
        <v>8.33</v>
      </c>
      <c r="M31" s="123">
        <v>8.060666666666668</v>
      </c>
      <c r="N31" s="60">
        <v>10</v>
      </c>
      <c r="O31" s="35"/>
      <c r="Q31" s="166">
        <f t="shared" ref="Q31:Q45" si="0">L31-M31</f>
        <v>0.26933333333333209</v>
      </c>
      <c r="T31" s="34"/>
      <c r="U31" s="58"/>
      <c r="V31" s="34"/>
    </row>
    <row r="32" spans="2:22" ht="18" customHeight="1" x14ac:dyDescent="0.25">
      <c r="B32" s="179" t="s">
        <v>70</v>
      </c>
      <c r="C32" s="180" t="s">
        <v>71</v>
      </c>
      <c r="D32" s="181"/>
      <c r="E32" s="182"/>
      <c r="F32" s="34"/>
      <c r="G32" s="59" t="s">
        <v>49</v>
      </c>
      <c r="H32" s="43">
        <v>19.630000000000003</v>
      </c>
      <c r="I32" s="68">
        <v>20</v>
      </c>
      <c r="J32" s="34"/>
      <c r="K32" s="27" t="s">
        <v>15</v>
      </c>
      <c r="L32" s="43">
        <v>7.5</v>
      </c>
      <c r="M32" s="123">
        <v>7.6726666666666672</v>
      </c>
      <c r="N32" s="60">
        <v>10</v>
      </c>
      <c r="O32" s="35"/>
      <c r="Q32" s="166">
        <f t="shared" si="0"/>
        <v>-0.17266666666666719</v>
      </c>
      <c r="T32" s="34"/>
      <c r="U32" s="58"/>
      <c r="V32" s="34"/>
    </row>
    <row r="33" spans="1:22" ht="18" customHeight="1" x14ac:dyDescent="0.25">
      <c r="B33" s="179"/>
      <c r="C33" s="183"/>
      <c r="D33" s="184"/>
      <c r="E33" s="185"/>
      <c r="F33" s="34"/>
      <c r="G33" s="59" t="s">
        <v>50</v>
      </c>
      <c r="H33" s="43">
        <v>27.9</v>
      </c>
      <c r="I33" s="68">
        <v>30</v>
      </c>
      <c r="J33" s="34"/>
      <c r="K33" s="27" t="s">
        <v>16</v>
      </c>
      <c r="L33" s="43">
        <v>5.65</v>
      </c>
      <c r="M33" s="123">
        <v>4.8333333333333321</v>
      </c>
      <c r="N33" s="60">
        <v>10</v>
      </c>
      <c r="O33" s="35"/>
      <c r="Q33" s="166">
        <f t="shared" si="0"/>
        <v>0.81666666666666821</v>
      </c>
      <c r="T33" s="34"/>
      <c r="U33" s="58"/>
      <c r="V33" s="34"/>
    </row>
    <row r="34" spans="1:22" ht="22.5" customHeight="1" x14ac:dyDescent="0.25">
      <c r="B34" s="179"/>
      <c r="C34" s="186"/>
      <c r="D34" s="187"/>
      <c r="E34" s="188"/>
      <c r="F34" s="34"/>
      <c r="G34" s="34"/>
      <c r="H34" s="69">
        <f>SUM(H30:H33)</f>
        <v>120.81</v>
      </c>
      <c r="I34" s="69">
        <f>SUM(I30:I33)</f>
        <v>160</v>
      </c>
      <c r="J34" s="34"/>
      <c r="K34" s="27" t="s">
        <v>20</v>
      </c>
      <c r="L34" s="43">
        <v>6.6</v>
      </c>
      <c r="M34" s="123">
        <v>6.7453333333333338</v>
      </c>
      <c r="N34" s="60">
        <v>10</v>
      </c>
      <c r="O34" s="35"/>
      <c r="Q34" s="166">
        <f t="shared" si="0"/>
        <v>-0.1453333333333342</v>
      </c>
      <c r="T34" s="34"/>
      <c r="U34" s="58"/>
      <c r="V34" s="34"/>
    </row>
    <row r="35" spans="1:22" ht="24.75" customHeight="1" x14ac:dyDescent="0.25">
      <c r="B35" s="173" t="s">
        <v>72</v>
      </c>
      <c r="C35" s="180" t="s">
        <v>73</v>
      </c>
      <c r="D35" s="181"/>
      <c r="E35" s="182"/>
      <c r="F35" s="34"/>
      <c r="G35" s="34"/>
      <c r="J35" s="34"/>
      <c r="K35" s="136" t="s">
        <v>23</v>
      </c>
      <c r="L35" s="43">
        <v>8.2799999999999994</v>
      </c>
      <c r="M35" s="123">
        <v>8.3053333333333335</v>
      </c>
      <c r="N35" s="60">
        <v>10</v>
      </c>
      <c r="O35" s="35"/>
      <c r="Q35" s="166">
        <f t="shared" si="0"/>
        <v>-2.5333333333334096E-2</v>
      </c>
      <c r="T35" s="34"/>
      <c r="U35" s="58"/>
      <c r="V35" s="34"/>
    </row>
    <row r="36" spans="1:22" ht="18" customHeight="1" x14ac:dyDescent="0.25">
      <c r="B36" s="174"/>
      <c r="C36" s="186"/>
      <c r="D36" s="187"/>
      <c r="E36" s="188"/>
      <c r="F36" s="34"/>
      <c r="G36" s="62"/>
      <c r="H36" s="67"/>
      <c r="I36" s="67"/>
      <c r="J36" s="34"/>
      <c r="K36" s="27" t="s">
        <v>22</v>
      </c>
      <c r="L36" s="43">
        <v>4.67</v>
      </c>
      <c r="M36" s="123">
        <v>4.9426666666666668</v>
      </c>
      <c r="N36" s="60">
        <v>10</v>
      </c>
      <c r="O36" s="35"/>
      <c r="Q36" s="166">
        <f t="shared" si="0"/>
        <v>-0.27266666666666683</v>
      </c>
      <c r="T36" s="34"/>
      <c r="U36" s="58"/>
      <c r="V36" s="34"/>
    </row>
    <row r="37" spans="1:22" ht="18" customHeight="1" x14ac:dyDescent="0.25">
      <c r="B37" s="173" t="s">
        <v>74</v>
      </c>
      <c r="C37" s="180" t="s">
        <v>75</v>
      </c>
      <c r="D37" s="181"/>
      <c r="E37" s="182"/>
      <c r="F37" s="34"/>
      <c r="G37" s="34"/>
      <c r="H37" s="36"/>
      <c r="I37" s="36"/>
      <c r="J37" s="34"/>
      <c r="K37" s="27" t="s">
        <v>18</v>
      </c>
      <c r="L37" s="43">
        <v>5.77</v>
      </c>
      <c r="M37" s="123">
        <v>6.4053333333333331</v>
      </c>
      <c r="N37" s="60">
        <v>10</v>
      </c>
      <c r="O37" s="35"/>
      <c r="Q37" s="166">
        <f t="shared" si="0"/>
        <v>-0.63533333333333353</v>
      </c>
      <c r="T37" s="34"/>
      <c r="U37" s="58"/>
      <c r="V37" s="34"/>
    </row>
    <row r="38" spans="1:22" ht="18" customHeight="1" x14ac:dyDescent="0.25">
      <c r="B38" s="190"/>
      <c r="C38" s="183"/>
      <c r="D38" s="184"/>
      <c r="E38" s="185"/>
      <c r="F38" s="34"/>
      <c r="G38" s="34"/>
      <c r="H38" s="34"/>
      <c r="I38" s="34"/>
      <c r="J38" s="34"/>
      <c r="K38" s="27" t="s">
        <v>21</v>
      </c>
      <c r="L38" s="43">
        <v>4.95</v>
      </c>
      <c r="M38" s="123">
        <v>7.0166666666666666</v>
      </c>
      <c r="N38" s="60">
        <v>10</v>
      </c>
      <c r="O38" s="35"/>
      <c r="Q38" s="166">
        <f t="shared" si="0"/>
        <v>-2.0666666666666664</v>
      </c>
      <c r="T38" s="34"/>
      <c r="U38" s="58"/>
      <c r="V38" s="34"/>
    </row>
    <row r="39" spans="1:22" ht="18" customHeight="1" x14ac:dyDescent="0.25">
      <c r="B39" s="174"/>
      <c r="C39" s="186"/>
      <c r="D39" s="187"/>
      <c r="E39" s="188"/>
      <c r="F39" s="34"/>
      <c r="G39" s="34"/>
      <c r="H39" s="34"/>
      <c r="I39" s="34"/>
      <c r="J39" s="34"/>
      <c r="K39" s="27" t="s">
        <v>19</v>
      </c>
      <c r="L39" s="43">
        <v>6.74</v>
      </c>
      <c r="M39" s="123">
        <v>7.3226666666666658</v>
      </c>
      <c r="N39" s="60">
        <v>10</v>
      </c>
      <c r="O39" s="35"/>
      <c r="Q39" s="166">
        <f t="shared" si="0"/>
        <v>-0.58266666666666556</v>
      </c>
      <c r="T39" s="34"/>
      <c r="U39" s="58"/>
      <c r="V39" s="34"/>
    </row>
    <row r="40" spans="1:22" ht="18" customHeight="1" x14ac:dyDescent="0.25">
      <c r="B40" s="173" t="s">
        <v>76</v>
      </c>
      <c r="C40" s="180" t="s">
        <v>77</v>
      </c>
      <c r="D40" s="181"/>
      <c r="E40" s="182"/>
      <c r="F40" s="34"/>
      <c r="G40" s="34"/>
      <c r="H40" s="34"/>
      <c r="I40" s="34"/>
      <c r="J40" s="34"/>
      <c r="K40" s="27" t="s">
        <v>24</v>
      </c>
      <c r="L40" s="43">
        <v>5.8</v>
      </c>
      <c r="M40" s="123">
        <v>8.0386666666666677</v>
      </c>
      <c r="N40" s="60">
        <v>10</v>
      </c>
      <c r="O40" s="35"/>
      <c r="Q40" s="166">
        <f t="shared" si="0"/>
        <v>-2.2386666666666679</v>
      </c>
      <c r="T40" s="34"/>
      <c r="U40" s="58"/>
      <c r="V40" s="34"/>
    </row>
    <row r="41" spans="1:22" ht="18" customHeight="1" x14ac:dyDescent="0.25">
      <c r="B41" s="190"/>
      <c r="C41" s="183"/>
      <c r="D41" s="184"/>
      <c r="E41" s="185"/>
      <c r="F41" s="34"/>
      <c r="G41" s="34"/>
      <c r="H41" s="34"/>
      <c r="I41" s="34"/>
      <c r="J41" s="34"/>
      <c r="K41" s="27" t="s">
        <v>25</v>
      </c>
      <c r="L41" s="43">
        <v>9.75</v>
      </c>
      <c r="M41" s="123">
        <v>9.5986666666666665</v>
      </c>
      <c r="N41" s="60">
        <v>10</v>
      </c>
      <c r="O41" s="35"/>
      <c r="Q41" s="166">
        <f t="shared" si="0"/>
        <v>0.15133333333333354</v>
      </c>
      <c r="T41" s="34"/>
      <c r="U41" s="58"/>
      <c r="V41" s="34"/>
    </row>
    <row r="42" spans="1:22" ht="18" customHeight="1" x14ac:dyDescent="0.25">
      <c r="B42" s="190"/>
      <c r="C42" s="186"/>
      <c r="D42" s="187"/>
      <c r="E42" s="188"/>
      <c r="F42" s="34"/>
      <c r="G42" s="34"/>
      <c r="H42" s="34"/>
      <c r="I42" s="34"/>
      <c r="J42" s="34"/>
      <c r="K42" s="27" t="s">
        <v>26</v>
      </c>
      <c r="L42" s="43">
        <v>9.8800000000000008</v>
      </c>
      <c r="M42" s="123">
        <v>9.5933333333333319</v>
      </c>
      <c r="N42" s="60">
        <v>10</v>
      </c>
      <c r="O42" s="35"/>
      <c r="Q42" s="166">
        <f t="shared" si="0"/>
        <v>0.28666666666666885</v>
      </c>
      <c r="T42" s="34"/>
      <c r="U42" s="58"/>
      <c r="V42" s="34"/>
    </row>
    <row r="43" spans="1:22" ht="18" customHeight="1" x14ac:dyDescent="0.25">
      <c r="B43" s="173" t="s">
        <v>78</v>
      </c>
      <c r="C43" s="180" t="s">
        <v>79</v>
      </c>
      <c r="D43" s="181"/>
      <c r="E43" s="182"/>
      <c r="F43" s="34"/>
      <c r="G43" s="34"/>
      <c r="H43" s="34"/>
      <c r="I43" s="34"/>
      <c r="J43" s="34"/>
      <c r="K43" s="27" t="s">
        <v>27</v>
      </c>
      <c r="L43" s="43">
        <v>9.75</v>
      </c>
      <c r="M43" s="123">
        <v>9.059333333333333</v>
      </c>
      <c r="N43" s="60">
        <v>10</v>
      </c>
      <c r="O43" s="35"/>
      <c r="Q43" s="166">
        <f t="shared" si="0"/>
        <v>0.69066666666666698</v>
      </c>
      <c r="T43" s="34"/>
      <c r="U43" s="58"/>
      <c r="V43" s="34"/>
    </row>
    <row r="44" spans="1:22" ht="18" customHeight="1" x14ac:dyDescent="0.25">
      <c r="B44" s="190"/>
      <c r="C44" s="183"/>
      <c r="D44" s="184"/>
      <c r="E44" s="185"/>
      <c r="F44" s="34"/>
      <c r="G44" s="34"/>
      <c r="H44" s="34"/>
      <c r="I44" s="34"/>
      <c r="J44" s="34"/>
      <c r="K44" s="27" t="s">
        <v>29</v>
      </c>
      <c r="L44" s="43">
        <v>8.4</v>
      </c>
      <c r="M44" s="123">
        <v>9.1639999999999997</v>
      </c>
      <c r="N44" s="60">
        <v>10</v>
      </c>
      <c r="O44" s="35"/>
      <c r="Q44" s="166">
        <f t="shared" si="0"/>
        <v>-0.76399999999999935</v>
      </c>
      <c r="T44" s="34"/>
      <c r="U44" s="58"/>
      <c r="V44" s="34"/>
    </row>
    <row r="45" spans="1:22" ht="18" customHeight="1" x14ac:dyDescent="0.25">
      <c r="B45" s="190"/>
      <c r="C45" s="186"/>
      <c r="D45" s="187"/>
      <c r="E45" s="188"/>
      <c r="F45" s="34"/>
      <c r="G45" s="34"/>
      <c r="H45" s="34"/>
      <c r="I45" s="34"/>
      <c r="J45" s="34"/>
      <c r="K45" s="27" t="s">
        <v>28</v>
      </c>
      <c r="L45" s="43">
        <v>9.75</v>
      </c>
      <c r="M45" s="123">
        <v>9.5613333333333319</v>
      </c>
      <c r="N45" s="60">
        <v>10</v>
      </c>
      <c r="O45" s="35"/>
      <c r="Q45" s="166">
        <f t="shared" si="0"/>
        <v>0.18866666666666809</v>
      </c>
      <c r="T45" s="34"/>
      <c r="U45" s="58"/>
      <c r="V45" s="34"/>
    </row>
    <row r="46" spans="1:22" ht="16.5" customHeight="1" x14ac:dyDescent="0.25">
      <c r="B46" s="200"/>
      <c r="C46" s="201"/>
      <c r="D46" s="201"/>
      <c r="E46" s="202"/>
      <c r="F46" s="34"/>
      <c r="G46" s="34"/>
      <c r="H46" s="34"/>
      <c r="I46" s="34"/>
      <c r="J46" s="34"/>
      <c r="K46" s="34"/>
      <c r="L46" s="63">
        <f>SUM(L30:L45)</f>
        <v>120.81</v>
      </c>
      <c r="M46" s="63">
        <f>SUM(M30:M45)</f>
        <v>125.366</v>
      </c>
      <c r="N46" s="63">
        <v>180</v>
      </c>
      <c r="O46" s="35"/>
      <c r="Q46" s="29"/>
      <c r="T46" s="34"/>
      <c r="U46" s="58"/>
      <c r="V46" s="34"/>
    </row>
    <row r="47" spans="1:22" ht="4.5" customHeight="1" thickBot="1" x14ac:dyDescent="0.3"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65"/>
      <c r="T47" s="34"/>
      <c r="U47" s="58"/>
      <c r="V47" s="34"/>
    </row>
    <row r="48" spans="1:22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T48" s="34"/>
      <c r="U48" s="58"/>
      <c r="V48" s="34"/>
    </row>
    <row r="49" spans="1:24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T49" s="34"/>
      <c r="U49" s="34"/>
      <c r="V49" s="34"/>
    </row>
    <row r="50" spans="1:24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T50" s="34"/>
      <c r="U50" s="61"/>
      <c r="V50" s="34"/>
    </row>
    <row r="51" spans="1:24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T51" s="34"/>
      <c r="U51" s="34"/>
      <c r="V51" s="34"/>
    </row>
    <row r="52" spans="1:24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T52" s="34"/>
      <c r="U52" s="34"/>
      <c r="V52" s="34"/>
    </row>
    <row r="53" spans="1:24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24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24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24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24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1:24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153"/>
      <c r="S58" s="153"/>
      <c r="T58" s="153"/>
      <c r="U58" s="153"/>
      <c r="V58" s="153"/>
      <c r="W58" s="153"/>
      <c r="X58" s="153"/>
    </row>
    <row r="59" spans="1:24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64"/>
      <c r="S59" s="64"/>
      <c r="T59" s="64"/>
      <c r="U59" s="64"/>
      <c r="V59" s="36"/>
      <c r="W59" s="58"/>
      <c r="X59" s="58"/>
    </row>
    <row r="60" spans="1:24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64"/>
      <c r="S60" s="64"/>
      <c r="T60" s="64"/>
      <c r="U60" s="64"/>
      <c r="V60" s="36"/>
      <c r="W60" s="58"/>
      <c r="X60" s="58"/>
    </row>
    <row r="61" spans="1:24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64"/>
      <c r="S61" s="64"/>
      <c r="T61" s="64"/>
      <c r="U61" s="64"/>
      <c r="V61" s="36"/>
      <c r="W61" s="58"/>
      <c r="X61" s="58"/>
    </row>
    <row r="62" spans="1:24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64"/>
      <c r="S62" s="64"/>
      <c r="T62" s="64"/>
      <c r="U62" s="64"/>
      <c r="V62" s="36"/>
      <c r="W62" s="58"/>
      <c r="X62" s="58"/>
    </row>
    <row r="63" spans="1:24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64"/>
      <c r="S63" s="64"/>
      <c r="T63" s="64"/>
      <c r="U63" s="64"/>
      <c r="V63" s="36"/>
      <c r="W63" s="58"/>
      <c r="X63" s="58"/>
    </row>
    <row r="64" spans="1:24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64"/>
      <c r="S64" s="64"/>
      <c r="T64" s="64"/>
      <c r="U64" s="64"/>
      <c r="V64" s="36"/>
      <c r="W64" s="58"/>
      <c r="X64" s="58"/>
    </row>
    <row r="65" spans="1:24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64"/>
      <c r="S65" s="64"/>
      <c r="T65" s="64"/>
      <c r="U65" s="64"/>
      <c r="V65" s="36"/>
      <c r="W65" s="58"/>
      <c r="X65" s="58"/>
    </row>
    <row r="66" spans="1:24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64"/>
      <c r="S66" s="64"/>
      <c r="T66" s="64"/>
      <c r="U66" s="64"/>
      <c r="V66" s="36"/>
      <c r="W66" s="58"/>
      <c r="X66" s="58"/>
    </row>
    <row r="67" spans="1:24" ht="2.25" customHeight="1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64"/>
      <c r="S67" s="64"/>
      <c r="T67" s="64"/>
      <c r="U67" s="64"/>
      <c r="V67" s="36"/>
      <c r="W67" s="58"/>
      <c r="X67" s="58"/>
    </row>
    <row r="68" spans="1:24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64"/>
      <c r="S68" s="64"/>
      <c r="T68" s="64"/>
      <c r="U68" s="64"/>
      <c r="V68" s="36"/>
      <c r="W68" s="58"/>
      <c r="X68" s="58"/>
    </row>
    <row r="69" spans="1:24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64"/>
      <c r="S69" s="64"/>
      <c r="T69" s="64"/>
      <c r="U69" s="64"/>
      <c r="V69" s="36"/>
      <c r="W69" s="58"/>
      <c r="X69" s="58"/>
    </row>
    <row r="70" spans="1:24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64"/>
      <c r="S70" s="64"/>
      <c r="T70" s="64"/>
      <c r="U70" s="64"/>
      <c r="V70" s="36"/>
      <c r="W70" s="58"/>
      <c r="X70" s="58"/>
    </row>
    <row r="71" spans="1:24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64"/>
      <c r="S71" s="64"/>
      <c r="T71" s="64"/>
      <c r="U71" s="64"/>
      <c r="V71" s="36"/>
      <c r="W71" s="58"/>
      <c r="X71" s="58"/>
    </row>
    <row r="72" spans="1:24" x14ac:dyDescent="0.25">
      <c r="Q72" s="34"/>
      <c r="R72" s="64"/>
      <c r="S72" s="64"/>
      <c r="T72" s="64"/>
      <c r="U72" s="64"/>
      <c r="V72" s="36"/>
      <c r="W72" s="58"/>
      <c r="X72" s="58"/>
    </row>
    <row r="73" spans="1:24" x14ac:dyDescent="0.25">
      <c r="Q73" s="34"/>
      <c r="R73" s="64"/>
      <c r="S73" s="64"/>
      <c r="T73" s="64"/>
      <c r="U73" s="64"/>
      <c r="V73" s="36"/>
      <c r="W73" s="58"/>
      <c r="X73" s="58"/>
    </row>
    <row r="74" spans="1:24" x14ac:dyDescent="0.25">
      <c r="Q74" s="34"/>
      <c r="R74" s="64"/>
      <c r="S74" s="64"/>
      <c r="T74" s="64"/>
      <c r="U74" s="64"/>
      <c r="V74" s="36"/>
      <c r="W74" s="58"/>
      <c r="X74" s="58"/>
    </row>
    <row r="75" spans="1:24" x14ac:dyDescent="0.25">
      <c r="Q75" s="34"/>
      <c r="R75" s="64"/>
      <c r="S75" s="64"/>
      <c r="T75" s="64"/>
      <c r="U75" s="64"/>
      <c r="V75" s="36"/>
      <c r="W75" s="58"/>
      <c r="X75" s="58"/>
    </row>
    <row r="76" spans="1:24" x14ac:dyDescent="0.25">
      <c r="Q76" s="34"/>
      <c r="R76" s="64"/>
      <c r="S76" s="64"/>
      <c r="T76" s="64"/>
      <c r="U76" s="64"/>
      <c r="V76" s="36"/>
      <c r="W76" s="58"/>
      <c r="X76" s="58"/>
    </row>
    <row r="77" spans="1:24" x14ac:dyDescent="0.25">
      <c r="Q77" s="34"/>
      <c r="R77" s="34"/>
      <c r="S77" s="34"/>
      <c r="T77" s="34"/>
      <c r="U77" s="34"/>
      <c r="V77" s="34"/>
      <c r="W77" s="34"/>
      <c r="X77" s="34"/>
    </row>
    <row r="78" spans="1:24" x14ac:dyDescent="0.25">
      <c r="Q78" s="34"/>
      <c r="R78" s="61"/>
      <c r="S78" s="61"/>
      <c r="T78" s="61"/>
      <c r="U78" s="61"/>
      <c r="V78" s="34"/>
      <c r="W78" s="61"/>
      <c r="X78" s="61"/>
    </row>
    <row r="79" spans="1:24" x14ac:dyDescent="0.25">
      <c r="Q79" s="34"/>
      <c r="R79" s="34"/>
      <c r="S79" s="34"/>
      <c r="T79" s="34"/>
      <c r="U79" s="34"/>
      <c r="V79" s="34"/>
      <c r="W79" s="34"/>
      <c r="X79" s="34"/>
    </row>
    <row r="80" spans="1:24" x14ac:dyDescent="0.25">
      <c r="Q80" s="34"/>
      <c r="R80" s="34"/>
      <c r="S80" s="34"/>
      <c r="T80" s="34"/>
      <c r="U80" s="34"/>
      <c r="V80" s="34"/>
      <c r="W80" s="34"/>
      <c r="X80" s="34"/>
    </row>
    <row r="81" spans="17:24" x14ac:dyDescent="0.25">
      <c r="Q81" s="34"/>
      <c r="R81" s="34"/>
      <c r="S81" s="34"/>
      <c r="T81" s="34"/>
      <c r="U81" s="34"/>
      <c r="V81" s="34"/>
      <c r="W81" s="34"/>
      <c r="X81" s="34"/>
    </row>
    <row r="82" spans="17:24" x14ac:dyDescent="0.25">
      <c r="Q82" s="34"/>
      <c r="R82" s="34"/>
      <c r="S82" s="34"/>
      <c r="T82" s="34"/>
      <c r="U82" s="34"/>
      <c r="V82" s="34"/>
      <c r="W82" s="34"/>
      <c r="X82" s="34"/>
    </row>
    <row r="83" spans="17:24" x14ac:dyDescent="0.25">
      <c r="Q83" s="34"/>
      <c r="R83" s="34"/>
      <c r="S83" s="34"/>
      <c r="T83" s="34"/>
      <c r="U83" s="34"/>
      <c r="V83" s="34"/>
      <c r="W83" s="34"/>
      <c r="X83" s="34"/>
    </row>
    <row r="84" spans="17:24" x14ac:dyDescent="0.25">
      <c r="Q84" s="34"/>
      <c r="R84" s="34"/>
      <c r="S84" s="34"/>
      <c r="T84" s="34"/>
      <c r="U84" s="34"/>
      <c r="V84" s="34"/>
      <c r="W84" s="34"/>
      <c r="X84" s="34"/>
    </row>
    <row r="85" spans="17:24" x14ac:dyDescent="0.25">
      <c r="Q85" s="34"/>
      <c r="R85" s="34"/>
      <c r="S85" s="34"/>
      <c r="T85" s="34"/>
      <c r="U85" s="34"/>
      <c r="V85" s="34"/>
      <c r="W85" s="34"/>
      <c r="X85" s="34"/>
    </row>
    <row r="86" spans="17:24" x14ac:dyDescent="0.25">
      <c r="Q86" s="34"/>
      <c r="R86" s="34"/>
      <c r="S86" s="34"/>
      <c r="T86" s="34"/>
      <c r="U86" s="34"/>
      <c r="V86" s="34"/>
      <c r="W86" s="34"/>
      <c r="X86" s="34"/>
    </row>
    <row r="87" spans="17:24" x14ac:dyDescent="0.25">
      <c r="Q87" s="34"/>
      <c r="R87" s="153"/>
      <c r="S87" s="153"/>
      <c r="T87" s="153"/>
      <c r="U87" s="153"/>
      <c r="V87" s="153"/>
      <c r="W87" s="153"/>
      <c r="X87" s="153"/>
    </row>
    <row r="88" spans="17:24" x14ac:dyDescent="0.25">
      <c r="Q88" s="34"/>
      <c r="R88" s="64"/>
      <c r="S88" s="64"/>
      <c r="T88" s="64"/>
      <c r="U88" s="64"/>
      <c r="V88" s="36"/>
      <c r="W88" s="58"/>
      <c r="X88" s="58"/>
    </row>
    <row r="89" spans="17:24" x14ac:dyDescent="0.25">
      <c r="Q89" s="34"/>
      <c r="R89" s="64"/>
      <c r="S89" s="64"/>
      <c r="T89" s="64"/>
      <c r="U89" s="64"/>
      <c r="V89" s="36"/>
      <c r="W89" s="58"/>
      <c r="X89" s="58"/>
    </row>
    <row r="90" spans="17:24" x14ac:dyDescent="0.25">
      <c r="Q90" s="34"/>
      <c r="R90" s="64"/>
      <c r="S90" s="64"/>
      <c r="T90" s="64"/>
      <c r="U90" s="64"/>
      <c r="V90" s="36"/>
      <c r="W90" s="58"/>
      <c r="X90" s="58"/>
    </row>
    <row r="91" spans="17:24" x14ac:dyDescent="0.25">
      <c r="Q91" s="34"/>
      <c r="R91" s="64"/>
      <c r="S91" s="64"/>
      <c r="T91" s="64"/>
      <c r="U91" s="64"/>
      <c r="V91" s="36"/>
      <c r="W91" s="58"/>
      <c r="X91" s="58"/>
    </row>
    <row r="92" spans="17:24" x14ac:dyDescent="0.25">
      <c r="Q92" s="34"/>
      <c r="R92" s="64"/>
      <c r="S92" s="64"/>
      <c r="T92" s="64"/>
      <c r="U92" s="64"/>
      <c r="V92" s="36"/>
      <c r="W92" s="58"/>
      <c r="X92" s="58"/>
    </row>
    <row r="93" spans="17:24" x14ac:dyDescent="0.25">
      <c r="Q93" s="34"/>
      <c r="R93" s="64"/>
      <c r="S93" s="64"/>
      <c r="T93" s="64"/>
      <c r="U93" s="64"/>
      <c r="V93" s="36"/>
      <c r="W93" s="58"/>
      <c r="X93" s="58"/>
    </row>
    <row r="94" spans="17:24" x14ac:dyDescent="0.25">
      <c r="Q94" s="34"/>
      <c r="R94" s="64"/>
      <c r="S94" s="64"/>
      <c r="T94" s="64"/>
      <c r="U94" s="64"/>
      <c r="V94" s="36"/>
      <c r="W94" s="58"/>
      <c r="X94" s="58"/>
    </row>
    <row r="95" spans="17:24" x14ac:dyDescent="0.25">
      <c r="Q95" s="34"/>
      <c r="R95" s="64"/>
      <c r="S95" s="64"/>
      <c r="T95" s="64"/>
      <c r="U95" s="64"/>
      <c r="V95" s="36"/>
      <c r="W95" s="58"/>
      <c r="X95" s="58"/>
    </row>
    <row r="96" spans="17:24" x14ac:dyDescent="0.25">
      <c r="Q96" s="34"/>
      <c r="R96" s="64"/>
      <c r="S96" s="64"/>
      <c r="T96" s="64"/>
      <c r="U96" s="64"/>
      <c r="V96" s="36"/>
      <c r="W96" s="58"/>
      <c r="X96" s="58"/>
    </row>
    <row r="97" spans="17:24" x14ac:dyDescent="0.25">
      <c r="Q97" s="34"/>
      <c r="R97" s="64"/>
      <c r="S97" s="64"/>
      <c r="T97" s="64"/>
      <c r="U97" s="64"/>
      <c r="V97" s="36"/>
      <c r="W97" s="58"/>
      <c r="X97" s="58"/>
    </row>
    <row r="98" spans="17:24" x14ac:dyDescent="0.25">
      <c r="Q98" s="34"/>
      <c r="R98" s="64"/>
      <c r="S98" s="64"/>
      <c r="T98" s="64"/>
      <c r="U98" s="64"/>
      <c r="V98" s="36"/>
      <c r="W98" s="58"/>
      <c r="X98" s="58"/>
    </row>
    <row r="99" spans="17:24" x14ac:dyDescent="0.25">
      <c r="Q99" s="34"/>
      <c r="R99" s="64"/>
      <c r="S99" s="64"/>
      <c r="T99" s="64"/>
      <c r="U99" s="64"/>
      <c r="V99" s="36"/>
      <c r="W99" s="58"/>
      <c r="X99" s="58"/>
    </row>
    <row r="100" spans="17:24" x14ac:dyDescent="0.25">
      <c r="Q100" s="34"/>
      <c r="R100" s="64"/>
      <c r="S100" s="64"/>
      <c r="T100" s="64"/>
      <c r="U100" s="64"/>
      <c r="V100" s="36"/>
      <c r="W100" s="58"/>
      <c r="X100" s="58"/>
    </row>
    <row r="101" spans="17:24" x14ac:dyDescent="0.25">
      <c r="Q101" s="34"/>
      <c r="R101" s="64"/>
      <c r="S101" s="64"/>
      <c r="T101" s="64"/>
      <c r="U101" s="64"/>
      <c r="V101" s="36"/>
      <c r="W101" s="58"/>
      <c r="X101" s="58"/>
    </row>
    <row r="102" spans="17:24" x14ac:dyDescent="0.25">
      <c r="Q102" s="34"/>
      <c r="R102" s="64"/>
      <c r="S102" s="64"/>
      <c r="T102" s="64"/>
      <c r="U102" s="64"/>
      <c r="V102" s="36"/>
      <c r="W102" s="58"/>
      <c r="X102" s="58"/>
    </row>
    <row r="103" spans="17:24" x14ac:dyDescent="0.25">
      <c r="Q103" s="34"/>
      <c r="R103" s="64"/>
      <c r="S103" s="64"/>
      <c r="T103" s="64"/>
      <c r="U103" s="64"/>
      <c r="V103" s="36"/>
      <c r="W103" s="58"/>
      <c r="X103" s="58"/>
    </row>
    <row r="104" spans="17:24" x14ac:dyDescent="0.25">
      <c r="Q104" s="34"/>
      <c r="R104" s="64"/>
      <c r="S104" s="64"/>
      <c r="T104" s="64"/>
      <c r="U104" s="64"/>
      <c r="V104" s="36"/>
      <c r="W104" s="58"/>
      <c r="X104" s="58"/>
    </row>
    <row r="105" spans="17:24" x14ac:dyDescent="0.25">
      <c r="Q105" s="34"/>
      <c r="R105" s="64"/>
      <c r="S105" s="64"/>
      <c r="T105" s="64"/>
      <c r="U105" s="64"/>
      <c r="V105" s="36"/>
      <c r="W105" s="58"/>
      <c r="X105" s="58"/>
    </row>
    <row r="106" spans="17:24" x14ac:dyDescent="0.25">
      <c r="Q106" s="34"/>
      <c r="R106" s="34"/>
      <c r="S106" s="34"/>
      <c r="T106" s="34"/>
      <c r="U106" s="34"/>
      <c r="V106" s="34"/>
      <c r="W106" s="34"/>
      <c r="X106" s="34"/>
    </row>
    <row r="107" spans="17:24" x14ac:dyDescent="0.25">
      <c r="Q107" s="34"/>
      <c r="R107" s="61"/>
      <c r="S107" s="61"/>
      <c r="T107" s="61"/>
      <c r="U107" s="61"/>
      <c r="V107" s="34"/>
      <c r="W107" s="61"/>
      <c r="X107" s="61"/>
    </row>
    <row r="108" spans="17:24" x14ac:dyDescent="0.25">
      <c r="Q108" s="34"/>
      <c r="R108" s="34"/>
      <c r="S108" s="34"/>
      <c r="T108" s="34"/>
      <c r="U108" s="34"/>
      <c r="V108" s="34"/>
      <c r="W108" s="34"/>
      <c r="X108" s="34"/>
    </row>
  </sheetData>
  <mergeCells count="37">
    <mergeCell ref="B32:B34"/>
    <mergeCell ref="C32:E34"/>
    <mergeCell ref="B35:B36"/>
    <mergeCell ref="C35:E36"/>
    <mergeCell ref="B46:E46"/>
    <mergeCell ref="B37:B39"/>
    <mergeCell ref="C37:E39"/>
    <mergeCell ref="B40:B42"/>
    <mergeCell ref="C40:E42"/>
    <mergeCell ref="B43:B45"/>
    <mergeCell ref="C43:E45"/>
    <mergeCell ref="B28:B29"/>
    <mergeCell ref="C28:E29"/>
    <mergeCell ref="L28:L29"/>
    <mergeCell ref="M28:M29"/>
    <mergeCell ref="B30:B31"/>
    <mergeCell ref="C30:E31"/>
    <mergeCell ref="N28:N29"/>
    <mergeCell ref="C21:E21"/>
    <mergeCell ref="C22:E22"/>
    <mergeCell ref="C23:E23"/>
    <mergeCell ref="C24:E24"/>
    <mergeCell ref="C25:E25"/>
    <mergeCell ref="C26:E26"/>
    <mergeCell ref="C27:E27"/>
    <mergeCell ref="C20:E20"/>
    <mergeCell ref="B2:C2"/>
    <mergeCell ref="D2:O2"/>
    <mergeCell ref="B3:C3"/>
    <mergeCell ref="D3:O3"/>
    <mergeCell ref="B4:C4"/>
    <mergeCell ref="D4:O4"/>
    <mergeCell ref="B5:C5"/>
    <mergeCell ref="D5:O5"/>
    <mergeCell ref="B7:C7"/>
    <mergeCell ref="B11:C11"/>
    <mergeCell ref="C19:E19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A28"/>
  <sheetViews>
    <sheetView zoomScale="60" zoomScaleNormal="60" workbookViewId="0">
      <selection activeCell="G6" sqref="G6"/>
    </sheetView>
  </sheetViews>
  <sheetFormatPr defaultColWidth="17.140625" defaultRowHeight="15.75" customHeight="1" x14ac:dyDescent="0.25"/>
  <cols>
    <col min="1" max="1" width="8" style="70" customWidth="1"/>
    <col min="2" max="2" width="56" style="70" customWidth="1"/>
    <col min="3" max="16384" width="17.140625" style="70"/>
  </cols>
  <sheetData>
    <row r="1" spans="1:27" ht="68.25" customHeight="1" x14ac:dyDescent="0.25">
      <c r="A1" s="203" t="s">
        <v>187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</row>
    <row r="2" spans="1:27" ht="15.75" customHeight="1" x14ac:dyDescent="0.25">
      <c r="A2" s="207" t="s">
        <v>80</v>
      </c>
      <c r="B2" s="207"/>
      <c r="C2" s="207"/>
      <c r="D2" s="207"/>
    </row>
    <row r="3" spans="1:27" ht="15.75" customHeight="1" x14ac:dyDescent="0.25">
      <c r="A3" s="211"/>
      <c r="B3" s="211"/>
    </row>
    <row r="4" spans="1:27" ht="15.75" customHeight="1" x14ac:dyDescent="0.25">
      <c r="A4" s="207" t="s">
        <v>81</v>
      </c>
      <c r="B4" s="207"/>
      <c r="C4" s="211" t="s">
        <v>294</v>
      </c>
      <c r="D4" s="211"/>
      <c r="E4" s="211"/>
    </row>
    <row r="5" spans="1:27" ht="15.75" customHeight="1" x14ac:dyDescent="0.25">
      <c r="A5" s="207" t="s">
        <v>82</v>
      </c>
      <c r="B5" s="207"/>
      <c r="C5" s="211" t="s">
        <v>83</v>
      </c>
      <c r="D5" s="211"/>
      <c r="E5" s="211"/>
    </row>
    <row r="6" spans="1:27" ht="15.75" customHeight="1" x14ac:dyDescent="0.25">
      <c r="A6" s="207" t="s">
        <v>84</v>
      </c>
      <c r="B6" s="207"/>
      <c r="C6" s="71" t="s">
        <v>186</v>
      </c>
    </row>
    <row r="8" spans="1:27" ht="15.75" customHeight="1" x14ac:dyDescent="0.25">
      <c r="A8" s="208" t="s">
        <v>85</v>
      </c>
      <c r="B8" s="208"/>
      <c r="C8" s="208"/>
      <c r="D8" s="208"/>
      <c r="E8" s="208"/>
    </row>
    <row r="9" spans="1:27" ht="15.75" customHeight="1" x14ac:dyDescent="0.25">
      <c r="A9" s="209" t="s">
        <v>3</v>
      </c>
      <c r="B9" s="209" t="s">
        <v>86</v>
      </c>
      <c r="C9" s="209" t="s">
        <v>87</v>
      </c>
      <c r="D9" s="210" t="s">
        <v>88</v>
      </c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</row>
    <row r="10" spans="1:27" ht="15.75" customHeight="1" x14ac:dyDescent="0.25">
      <c r="A10" s="209"/>
      <c r="B10" s="209"/>
      <c r="C10" s="209"/>
      <c r="D10" s="205" t="s">
        <v>89</v>
      </c>
      <c r="E10" s="205" t="s">
        <v>90</v>
      </c>
      <c r="F10" s="205" t="s">
        <v>91</v>
      </c>
      <c r="G10" s="205"/>
      <c r="H10" s="205"/>
      <c r="I10" s="205"/>
      <c r="J10" s="205"/>
      <c r="K10" s="205" t="s">
        <v>92</v>
      </c>
      <c r="L10" s="205"/>
      <c r="M10" s="205"/>
      <c r="N10" s="205"/>
      <c r="O10" s="205"/>
      <c r="P10" s="205"/>
      <c r="Q10" s="205"/>
      <c r="R10" s="205"/>
      <c r="S10" s="205" t="s">
        <v>93</v>
      </c>
      <c r="T10" s="205"/>
      <c r="U10" s="205"/>
      <c r="V10" s="205" t="s">
        <v>94</v>
      </c>
      <c r="W10" s="205"/>
      <c r="X10" s="205"/>
      <c r="Y10" s="205"/>
    </row>
    <row r="11" spans="1:27" ht="15.75" customHeight="1" x14ac:dyDescent="0.25">
      <c r="A11" s="209"/>
      <c r="B11" s="209"/>
      <c r="C11" s="209"/>
      <c r="D11" s="205"/>
      <c r="E11" s="205"/>
      <c r="F11" s="206" t="s">
        <v>95</v>
      </c>
      <c r="G11" s="206"/>
      <c r="H11" s="206"/>
      <c r="I11" s="206"/>
      <c r="J11" s="206"/>
      <c r="K11" s="206" t="s">
        <v>95</v>
      </c>
      <c r="L11" s="206"/>
      <c r="M11" s="206"/>
      <c r="N11" s="206"/>
      <c r="O11" s="206"/>
      <c r="P11" s="206"/>
      <c r="Q11" s="206"/>
      <c r="R11" s="206"/>
      <c r="S11" s="206" t="s">
        <v>95</v>
      </c>
      <c r="T11" s="206"/>
      <c r="U11" s="206"/>
      <c r="V11" s="206" t="s">
        <v>95</v>
      </c>
      <c r="W11" s="206"/>
      <c r="X11" s="206"/>
      <c r="Y11" s="206"/>
    </row>
    <row r="12" spans="1:27" ht="157.5" customHeight="1" x14ac:dyDescent="0.25">
      <c r="A12" s="209"/>
      <c r="B12" s="209"/>
      <c r="C12" s="209"/>
      <c r="D12" s="205"/>
      <c r="E12" s="205"/>
      <c r="F12" s="72" t="s">
        <v>96</v>
      </c>
      <c r="G12" s="73" t="s">
        <v>97</v>
      </c>
      <c r="H12" s="73" t="s">
        <v>100</v>
      </c>
      <c r="I12" s="73" t="s">
        <v>98</v>
      </c>
      <c r="J12" s="73" t="s">
        <v>99</v>
      </c>
      <c r="K12" s="72" t="s">
        <v>96</v>
      </c>
      <c r="L12" s="73" t="s">
        <v>103</v>
      </c>
      <c r="M12" s="73" t="s">
        <v>106</v>
      </c>
      <c r="N12" s="73" t="s">
        <v>105</v>
      </c>
      <c r="O12" s="73" t="s">
        <v>101</v>
      </c>
      <c r="P12" s="73" t="s">
        <v>104</v>
      </c>
      <c r="Q12" s="73" t="s">
        <v>102</v>
      </c>
      <c r="R12" s="73" t="s">
        <v>107</v>
      </c>
      <c r="S12" s="72" t="s">
        <v>96</v>
      </c>
      <c r="T12" s="73" t="s">
        <v>108</v>
      </c>
      <c r="U12" s="73" t="s">
        <v>109</v>
      </c>
      <c r="V12" s="72" t="s">
        <v>96</v>
      </c>
      <c r="W12" s="73" t="s">
        <v>110</v>
      </c>
      <c r="X12" s="73" t="s">
        <v>112</v>
      </c>
      <c r="Y12" s="73" t="s">
        <v>111</v>
      </c>
    </row>
    <row r="13" spans="1:27" ht="47.25" customHeight="1" x14ac:dyDescent="0.25">
      <c r="A13" s="204"/>
      <c r="B13" s="204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</row>
    <row r="14" spans="1:27" ht="47.25" customHeight="1" x14ac:dyDescent="0.25">
      <c r="A14" s="126"/>
      <c r="B14" s="4" t="s">
        <v>238</v>
      </c>
      <c r="C14" s="128">
        <v>140.54999999999998</v>
      </c>
      <c r="D14" s="128">
        <v>140.54999999999998</v>
      </c>
      <c r="E14" s="128">
        <v>140.54999999999998</v>
      </c>
      <c r="F14" s="128">
        <v>33.03</v>
      </c>
      <c r="G14" s="142">
        <v>9.6999999999999993</v>
      </c>
      <c r="H14" s="142">
        <v>8.7899999999999991</v>
      </c>
      <c r="I14" s="142">
        <v>8.8000000000000007</v>
      </c>
      <c r="J14" s="142">
        <v>5.74</v>
      </c>
      <c r="K14" s="128">
        <v>58.679999999999993</v>
      </c>
      <c r="L14" s="142">
        <v>8.7200000000000006</v>
      </c>
      <c r="M14" s="142">
        <v>8.86</v>
      </c>
      <c r="N14" s="142">
        <v>5.76</v>
      </c>
      <c r="O14" s="142">
        <v>7.84</v>
      </c>
      <c r="P14" s="142">
        <v>9.89</v>
      </c>
      <c r="Q14" s="142">
        <v>7.81</v>
      </c>
      <c r="R14" s="142">
        <v>9.8000000000000007</v>
      </c>
      <c r="S14" s="128">
        <v>19.71</v>
      </c>
      <c r="T14" s="142">
        <v>9.7100000000000009</v>
      </c>
      <c r="U14" s="142">
        <v>10</v>
      </c>
      <c r="V14" s="128">
        <v>29.130000000000003</v>
      </c>
      <c r="W14" s="142">
        <v>9.7100000000000009</v>
      </c>
      <c r="X14" s="142">
        <v>9.7100000000000009</v>
      </c>
      <c r="Y14" s="142">
        <v>9.7100000000000009</v>
      </c>
      <c r="AA14" s="146"/>
    </row>
    <row r="15" spans="1:27" ht="47.25" customHeight="1" x14ac:dyDescent="0.25">
      <c r="A15" s="126"/>
      <c r="B15" s="4" t="s">
        <v>239</v>
      </c>
      <c r="C15" s="128">
        <v>121.39000000000001</v>
      </c>
      <c r="D15" s="128">
        <v>121.39000000000001</v>
      </c>
      <c r="E15" s="128">
        <v>121.39000000000001</v>
      </c>
      <c r="F15" s="128">
        <v>28.229999999999997</v>
      </c>
      <c r="G15" s="142">
        <v>8.8699999999999992</v>
      </c>
      <c r="H15" s="142">
        <v>9.11</v>
      </c>
      <c r="I15" s="142">
        <v>6.2</v>
      </c>
      <c r="J15" s="142">
        <v>4.05</v>
      </c>
      <c r="K15" s="128">
        <v>49.540000000000006</v>
      </c>
      <c r="L15" s="142">
        <v>6.98</v>
      </c>
      <c r="M15" s="142">
        <v>8.08</v>
      </c>
      <c r="N15" s="142">
        <v>4.1100000000000003</v>
      </c>
      <c r="O15" s="142">
        <v>6.02</v>
      </c>
      <c r="P15" s="142">
        <v>7.08</v>
      </c>
      <c r="Q15" s="142">
        <v>8.0500000000000007</v>
      </c>
      <c r="R15" s="142">
        <v>9.2200000000000006</v>
      </c>
      <c r="S15" s="128">
        <v>17.87</v>
      </c>
      <c r="T15" s="142">
        <v>8.7200000000000006</v>
      </c>
      <c r="U15" s="142">
        <v>9.15</v>
      </c>
      <c r="V15" s="128">
        <v>25.75</v>
      </c>
      <c r="W15" s="142">
        <v>8.3000000000000007</v>
      </c>
      <c r="X15" s="142">
        <v>8.51</v>
      </c>
      <c r="Y15" s="142">
        <v>8.94</v>
      </c>
      <c r="AA15" s="146"/>
    </row>
    <row r="16" spans="1:27" ht="47.25" customHeight="1" x14ac:dyDescent="0.25">
      <c r="A16" s="126"/>
      <c r="B16" s="4" t="s">
        <v>240</v>
      </c>
      <c r="C16" s="128">
        <v>124.30999999999999</v>
      </c>
      <c r="D16" s="128">
        <v>124.30999999999999</v>
      </c>
      <c r="E16" s="128">
        <v>124.30999999999999</v>
      </c>
      <c r="F16" s="128">
        <v>32.19</v>
      </c>
      <c r="G16" s="142">
        <v>9.0299999999999994</v>
      </c>
      <c r="H16" s="142">
        <v>9.0399999999999991</v>
      </c>
      <c r="I16" s="142">
        <v>7.1</v>
      </c>
      <c r="J16" s="142">
        <v>7.02</v>
      </c>
      <c r="K16" s="128">
        <v>48.269999999999996</v>
      </c>
      <c r="L16" s="142">
        <v>7.69</v>
      </c>
      <c r="M16" s="142">
        <v>7.95</v>
      </c>
      <c r="N16" s="142">
        <v>4.97</v>
      </c>
      <c r="O16" s="142">
        <v>5.87</v>
      </c>
      <c r="P16" s="142">
        <v>6.99</v>
      </c>
      <c r="Q16" s="142">
        <v>6.69</v>
      </c>
      <c r="R16" s="142">
        <v>8.11</v>
      </c>
      <c r="S16" s="128">
        <v>17.579999999999998</v>
      </c>
      <c r="T16" s="142">
        <v>8.7899999999999991</v>
      </c>
      <c r="U16" s="142">
        <v>8.7899999999999991</v>
      </c>
      <c r="V16" s="128">
        <v>26.269999999999996</v>
      </c>
      <c r="W16" s="142">
        <v>8.7899999999999991</v>
      </c>
      <c r="X16" s="142">
        <v>8.69</v>
      </c>
      <c r="Y16" s="142">
        <v>8.7899999999999991</v>
      </c>
      <c r="AA16" s="146"/>
    </row>
    <row r="17" spans="1:27" ht="47.25" customHeight="1" x14ac:dyDescent="0.25">
      <c r="A17" s="126"/>
      <c r="B17" s="4" t="s">
        <v>241</v>
      </c>
      <c r="C17" s="128">
        <v>111.19999999999999</v>
      </c>
      <c r="D17" s="128">
        <v>111.19999999999999</v>
      </c>
      <c r="E17" s="128">
        <v>111.19999999999999</v>
      </c>
      <c r="F17" s="128">
        <v>26.93</v>
      </c>
      <c r="G17" s="142">
        <v>8.9600000000000009</v>
      </c>
      <c r="H17" s="142">
        <v>7.1</v>
      </c>
      <c r="I17" s="142">
        <v>6.88</v>
      </c>
      <c r="J17" s="142">
        <v>3.99</v>
      </c>
      <c r="K17" s="128">
        <v>44.8</v>
      </c>
      <c r="L17" s="142">
        <v>4.4000000000000004</v>
      </c>
      <c r="M17" s="142">
        <v>7.56</v>
      </c>
      <c r="N17" s="142">
        <v>4.0199999999999996</v>
      </c>
      <c r="O17" s="142">
        <v>5.73</v>
      </c>
      <c r="P17" s="142">
        <v>6.73</v>
      </c>
      <c r="Q17" s="142">
        <v>7.34</v>
      </c>
      <c r="R17" s="142">
        <v>9.02</v>
      </c>
      <c r="S17" s="128">
        <v>18.170000000000002</v>
      </c>
      <c r="T17" s="142">
        <v>9.2899999999999991</v>
      </c>
      <c r="U17" s="142">
        <v>8.8800000000000008</v>
      </c>
      <c r="V17" s="128">
        <v>21.299999999999997</v>
      </c>
      <c r="W17" s="142">
        <v>4.8</v>
      </c>
      <c r="X17" s="142">
        <v>8.1300000000000008</v>
      </c>
      <c r="Y17" s="142">
        <v>8.3699999999999992</v>
      </c>
      <c r="AA17" s="146"/>
    </row>
    <row r="18" spans="1:27" ht="47.25" customHeight="1" x14ac:dyDescent="0.25">
      <c r="A18" s="126"/>
      <c r="B18" s="4" t="s">
        <v>242</v>
      </c>
      <c r="C18" s="128">
        <v>131.63999999999999</v>
      </c>
      <c r="D18" s="128">
        <v>131.63999999999999</v>
      </c>
      <c r="E18" s="128">
        <v>131.63999999999999</v>
      </c>
      <c r="F18" s="128">
        <v>31.519999999999996</v>
      </c>
      <c r="G18" s="142">
        <v>9.1199999999999992</v>
      </c>
      <c r="H18" s="142">
        <v>9.17</v>
      </c>
      <c r="I18" s="142">
        <v>9.15</v>
      </c>
      <c r="J18" s="142">
        <v>4.08</v>
      </c>
      <c r="K18" s="128">
        <v>53.56</v>
      </c>
      <c r="L18" s="142">
        <v>6.76</v>
      </c>
      <c r="M18" s="142">
        <v>8.1199999999999992</v>
      </c>
      <c r="N18" s="142">
        <v>5.44</v>
      </c>
      <c r="O18" s="142">
        <v>7.45</v>
      </c>
      <c r="P18" s="142">
        <v>8.26</v>
      </c>
      <c r="Q18" s="142">
        <v>8.0500000000000007</v>
      </c>
      <c r="R18" s="142">
        <v>9.48</v>
      </c>
      <c r="S18" s="128">
        <v>19.329999999999998</v>
      </c>
      <c r="T18" s="142">
        <v>9.75</v>
      </c>
      <c r="U18" s="142">
        <v>9.58</v>
      </c>
      <c r="V18" s="128">
        <v>27.229999999999997</v>
      </c>
      <c r="W18" s="142">
        <v>8.39</v>
      </c>
      <c r="X18" s="142">
        <v>9.01</v>
      </c>
      <c r="Y18" s="142">
        <v>9.83</v>
      </c>
      <c r="AA18" s="146"/>
    </row>
    <row r="19" spans="1:27" ht="47.25" customHeight="1" x14ac:dyDescent="0.25">
      <c r="A19" s="126"/>
      <c r="B19" s="4" t="s">
        <v>243</v>
      </c>
      <c r="C19" s="128">
        <v>131.77000000000001</v>
      </c>
      <c r="D19" s="128">
        <v>131.77000000000001</v>
      </c>
      <c r="E19" s="128">
        <v>131.77000000000001</v>
      </c>
      <c r="F19" s="128">
        <v>31.950000000000003</v>
      </c>
      <c r="G19" s="142">
        <v>9.61</v>
      </c>
      <c r="H19" s="142">
        <v>9.61</v>
      </c>
      <c r="I19" s="142">
        <v>8.3800000000000008</v>
      </c>
      <c r="J19" s="142">
        <v>4.3499999999999996</v>
      </c>
      <c r="K19" s="128">
        <v>50.02</v>
      </c>
      <c r="L19" s="142">
        <v>6.28</v>
      </c>
      <c r="M19" s="142">
        <v>8.34</v>
      </c>
      <c r="N19" s="142">
        <v>4.5599999999999996</v>
      </c>
      <c r="O19" s="142">
        <v>7.54</v>
      </c>
      <c r="P19" s="142">
        <v>7.49</v>
      </c>
      <c r="Q19" s="142">
        <v>6.24</v>
      </c>
      <c r="R19" s="142">
        <v>9.57</v>
      </c>
      <c r="S19" s="128">
        <v>20</v>
      </c>
      <c r="T19" s="142">
        <v>10</v>
      </c>
      <c r="U19" s="142">
        <v>10</v>
      </c>
      <c r="V19" s="128">
        <v>29.8</v>
      </c>
      <c r="W19" s="142">
        <v>10</v>
      </c>
      <c r="X19" s="142">
        <v>9.8000000000000007</v>
      </c>
      <c r="Y19" s="142">
        <v>10</v>
      </c>
      <c r="AA19" s="146"/>
    </row>
    <row r="20" spans="1:27" ht="47.25" customHeight="1" x14ac:dyDescent="0.25">
      <c r="A20" s="126"/>
      <c r="B20" s="4" t="s">
        <v>244</v>
      </c>
      <c r="C20" s="128">
        <v>124.58</v>
      </c>
      <c r="D20" s="128">
        <v>124.58</v>
      </c>
      <c r="E20" s="128">
        <v>124.58</v>
      </c>
      <c r="F20" s="128">
        <v>29.379999999999995</v>
      </c>
      <c r="G20" s="142">
        <v>9.3699999999999992</v>
      </c>
      <c r="H20" s="142">
        <v>8.4</v>
      </c>
      <c r="I20" s="142">
        <v>7.35</v>
      </c>
      <c r="J20" s="142">
        <v>4.26</v>
      </c>
      <c r="K20" s="128">
        <v>47.400000000000006</v>
      </c>
      <c r="L20" s="142">
        <v>5.81</v>
      </c>
      <c r="M20" s="142">
        <v>8.31</v>
      </c>
      <c r="N20" s="142">
        <v>5.39</v>
      </c>
      <c r="O20" s="142">
        <v>6.27</v>
      </c>
      <c r="P20" s="142">
        <v>7.39</v>
      </c>
      <c r="Q20" s="142">
        <v>8</v>
      </c>
      <c r="R20" s="142">
        <v>6.23</v>
      </c>
      <c r="S20" s="128">
        <v>19.75</v>
      </c>
      <c r="T20" s="142">
        <v>9.9</v>
      </c>
      <c r="U20" s="142">
        <v>9.85</v>
      </c>
      <c r="V20" s="128">
        <v>28.049999999999997</v>
      </c>
      <c r="W20" s="142">
        <v>8.92</v>
      </c>
      <c r="X20" s="142">
        <v>9.23</v>
      </c>
      <c r="Y20" s="142">
        <v>9.9</v>
      </c>
      <c r="AA20" s="146"/>
    </row>
    <row r="21" spans="1:27" ht="47.25" customHeight="1" x14ac:dyDescent="0.25">
      <c r="A21" s="126"/>
      <c r="B21" s="4" t="s">
        <v>245</v>
      </c>
      <c r="C21" s="128">
        <v>129.97</v>
      </c>
      <c r="D21" s="128">
        <v>129.97</v>
      </c>
      <c r="E21" s="128">
        <v>129.97</v>
      </c>
      <c r="F21" s="128">
        <v>29.110000000000003</v>
      </c>
      <c r="G21" s="142">
        <v>8.56</v>
      </c>
      <c r="H21" s="142">
        <v>8.57</v>
      </c>
      <c r="I21" s="142">
        <v>7.55</v>
      </c>
      <c r="J21" s="142">
        <v>4.43</v>
      </c>
      <c r="K21" s="128">
        <v>52</v>
      </c>
      <c r="L21" s="142">
        <v>7.57</v>
      </c>
      <c r="M21" s="142">
        <v>8.61</v>
      </c>
      <c r="N21" s="142">
        <v>5.63</v>
      </c>
      <c r="O21" s="142">
        <v>6.48</v>
      </c>
      <c r="P21" s="142">
        <v>8.5299999999999994</v>
      </c>
      <c r="Q21" s="142">
        <v>6.48</v>
      </c>
      <c r="R21" s="142">
        <v>8.6999999999999993</v>
      </c>
      <c r="S21" s="128">
        <v>19.82</v>
      </c>
      <c r="T21" s="142">
        <v>9.8800000000000008</v>
      </c>
      <c r="U21" s="142">
        <v>9.94</v>
      </c>
      <c r="V21" s="128">
        <v>29.04</v>
      </c>
      <c r="W21" s="142">
        <v>9.4499999999999993</v>
      </c>
      <c r="X21" s="142">
        <v>9.65</v>
      </c>
      <c r="Y21" s="142">
        <v>9.94</v>
      </c>
      <c r="AA21" s="146"/>
    </row>
    <row r="22" spans="1:27" ht="47.25" customHeight="1" x14ac:dyDescent="0.25">
      <c r="A22" s="126"/>
      <c r="B22" s="4" t="s">
        <v>246</v>
      </c>
      <c r="C22" s="128">
        <v>130.82999999999998</v>
      </c>
      <c r="D22" s="128">
        <v>130.82999999999998</v>
      </c>
      <c r="E22" s="128">
        <v>130.82999999999998</v>
      </c>
      <c r="F22" s="128">
        <v>30.759999999999998</v>
      </c>
      <c r="G22" s="142">
        <v>9.69</v>
      </c>
      <c r="H22" s="142">
        <v>8.76</v>
      </c>
      <c r="I22" s="142">
        <v>7.72</v>
      </c>
      <c r="J22" s="142">
        <v>4.59</v>
      </c>
      <c r="K22" s="128">
        <v>50.98</v>
      </c>
      <c r="L22" s="142">
        <v>6.74</v>
      </c>
      <c r="M22" s="142">
        <v>7.87</v>
      </c>
      <c r="N22" s="142">
        <v>5.86</v>
      </c>
      <c r="O22" s="142">
        <v>6.87</v>
      </c>
      <c r="P22" s="142">
        <v>5.88</v>
      </c>
      <c r="Q22" s="142">
        <v>8.86</v>
      </c>
      <c r="R22" s="142">
        <v>8.9</v>
      </c>
      <c r="S22" s="128">
        <v>20</v>
      </c>
      <c r="T22" s="142">
        <v>10</v>
      </c>
      <c r="U22" s="142">
        <v>10</v>
      </c>
      <c r="V22" s="128">
        <v>29.090000000000003</v>
      </c>
      <c r="W22" s="142">
        <v>9.8800000000000008</v>
      </c>
      <c r="X22" s="142">
        <v>9.2100000000000009</v>
      </c>
      <c r="Y22" s="142">
        <v>10</v>
      </c>
      <c r="AA22" s="146"/>
    </row>
    <row r="23" spans="1:27" ht="47.25" customHeight="1" x14ac:dyDescent="0.25">
      <c r="A23" s="126"/>
      <c r="B23" s="4" t="s">
        <v>247</v>
      </c>
      <c r="C23" s="128">
        <v>130.06</v>
      </c>
      <c r="D23" s="128">
        <v>130.06</v>
      </c>
      <c r="E23" s="128">
        <v>130.06</v>
      </c>
      <c r="F23" s="128">
        <v>32.489999999999995</v>
      </c>
      <c r="G23" s="142">
        <v>9.39</v>
      </c>
      <c r="H23" s="142">
        <v>9.3699999999999992</v>
      </c>
      <c r="I23" s="142">
        <v>8.36</v>
      </c>
      <c r="J23" s="142">
        <v>5.37</v>
      </c>
      <c r="K23" s="128">
        <v>48.97</v>
      </c>
      <c r="L23" s="142">
        <v>8.01</v>
      </c>
      <c r="M23" s="142">
        <v>8.39</v>
      </c>
      <c r="N23" s="142">
        <v>4.3899999999999997</v>
      </c>
      <c r="O23" s="142">
        <v>6.21</v>
      </c>
      <c r="P23" s="142">
        <v>7.33</v>
      </c>
      <c r="Q23" s="142">
        <v>8.1999999999999993</v>
      </c>
      <c r="R23" s="142">
        <v>6.44</v>
      </c>
      <c r="S23" s="128">
        <v>19.72</v>
      </c>
      <c r="T23" s="142">
        <v>9.7799999999999994</v>
      </c>
      <c r="U23" s="142">
        <v>9.94</v>
      </c>
      <c r="V23" s="128">
        <v>28.880000000000003</v>
      </c>
      <c r="W23" s="142">
        <v>9.49</v>
      </c>
      <c r="X23" s="142">
        <v>9.61</v>
      </c>
      <c r="Y23" s="142">
        <v>9.7799999999999994</v>
      </c>
      <c r="AA23" s="146"/>
    </row>
    <row r="24" spans="1:27" ht="47.25" customHeight="1" x14ac:dyDescent="0.25">
      <c r="A24" s="126"/>
      <c r="B24" s="4" t="s">
        <v>248</v>
      </c>
      <c r="C24" s="128">
        <v>124.03999999999999</v>
      </c>
      <c r="D24" s="128">
        <v>124.03999999999999</v>
      </c>
      <c r="E24" s="128">
        <v>124.03999999999999</v>
      </c>
      <c r="F24" s="128">
        <v>28.68</v>
      </c>
      <c r="G24" s="142">
        <v>8.94</v>
      </c>
      <c r="H24" s="142">
        <v>8.23</v>
      </c>
      <c r="I24" s="142">
        <v>7.18</v>
      </c>
      <c r="J24" s="142">
        <v>4.33</v>
      </c>
      <c r="K24" s="128">
        <v>45.57</v>
      </c>
      <c r="L24" s="142">
        <v>7.09</v>
      </c>
      <c r="M24" s="142">
        <v>8.27</v>
      </c>
      <c r="N24" s="142">
        <v>5.37</v>
      </c>
      <c r="O24" s="142">
        <v>6.28</v>
      </c>
      <c r="P24" s="142">
        <v>5.21</v>
      </c>
      <c r="Q24" s="142">
        <v>5.98</v>
      </c>
      <c r="R24" s="142">
        <v>7.37</v>
      </c>
      <c r="S24" s="128">
        <v>20</v>
      </c>
      <c r="T24" s="142">
        <v>10</v>
      </c>
      <c r="U24" s="142">
        <v>10</v>
      </c>
      <c r="V24" s="128">
        <v>29.79</v>
      </c>
      <c r="W24" s="142">
        <v>10</v>
      </c>
      <c r="X24" s="142">
        <v>9.7899999999999991</v>
      </c>
      <c r="Y24" s="142">
        <v>10</v>
      </c>
      <c r="AA24" s="146"/>
    </row>
    <row r="25" spans="1:27" ht="47.25" customHeight="1" x14ac:dyDescent="0.25">
      <c r="A25" s="126"/>
      <c r="B25" s="4" t="s">
        <v>249</v>
      </c>
      <c r="C25" s="128">
        <v>121.97999999999999</v>
      </c>
      <c r="D25" s="128">
        <v>121.97999999999999</v>
      </c>
      <c r="E25" s="128">
        <v>121.97999999999999</v>
      </c>
      <c r="F25" s="128">
        <v>24.619999999999997</v>
      </c>
      <c r="G25" s="142">
        <v>8.24</v>
      </c>
      <c r="H25" s="142">
        <v>4.42</v>
      </c>
      <c r="I25" s="142">
        <v>7.49</v>
      </c>
      <c r="J25" s="142">
        <v>4.47</v>
      </c>
      <c r="K25" s="128">
        <v>48.77</v>
      </c>
      <c r="L25" s="142">
        <v>5.48</v>
      </c>
      <c r="M25" s="142">
        <v>9.56</v>
      </c>
      <c r="N25" s="142">
        <v>4.57</v>
      </c>
      <c r="O25" s="142">
        <v>6.55</v>
      </c>
      <c r="P25" s="142">
        <v>7.55</v>
      </c>
      <c r="Q25" s="142">
        <v>6.52</v>
      </c>
      <c r="R25" s="142">
        <v>8.5399999999999991</v>
      </c>
      <c r="S25" s="128">
        <v>19.46</v>
      </c>
      <c r="T25" s="142">
        <v>9.73</v>
      </c>
      <c r="U25" s="142">
        <v>9.73</v>
      </c>
      <c r="V25" s="128">
        <v>29.13</v>
      </c>
      <c r="W25" s="142">
        <v>9.73</v>
      </c>
      <c r="X25" s="142">
        <v>9.67</v>
      </c>
      <c r="Y25" s="142">
        <v>9.73</v>
      </c>
      <c r="AA25" s="146"/>
    </row>
    <row r="26" spans="1:27" ht="48.75" customHeight="1" x14ac:dyDescent="0.25">
      <c r="A26" s="126"/>
      <c r="B26" s="4" t="s">
        <v>250</v>
      </c>
      <c r="C26" s="128">
        <v>114.96000000000001</v>
      </c>
      <c r="D26" s="128">
        <v>114.96000000000001</v>
      </c>
      <c r="E26" s="128">
        <v>114.96000000000001</v>
      </c>
      <c r="F26" s="128">
        <v>30.68</v>
      </c>
      <c r="G26" s="142">
        <v>8.91</v>
      </c>
      <c r="H26" s="142">
        <v>7.76</v>
      </c>
      <c r="I26" s="142">
        <v>8.11</v>
      </c>
      <c r="J26" s="142">
        <v>5.9</v>
      </c>
      <c r="K26" s="128">
        <v>42.010000000000005</v>
      </c>
      <c r="L26" s="142">
        <v>6.62</v>
      </c>
      <c r="M26" s="142">
        <v>7.88</v>
      </c>
      <c r="N26" s="142">
        <v>4.92</v>
      </c>
      <c r="O26" s="142">
        <v>4.87</v>
      </c>
      <c r="P26" s="142">
        <v>4.46</v>
      </c>
      <c r="Q26" s="142">
        <v>6.38</v>
      </c>
      <c r="R26" s="142">
        <v>6.88</v>
      </c>
      <c r="S26" s="128">
        <v>16.84</v>
      </c>
      <c r="T26" s="142">
        <v>8.68</v>
      </c>
      <c r="U26" s="142">
        <v>8.16</v>
      </c>
      <c r="V26" s="128">
        <v>25.43</v>
      </c>
      <c r="W26" s="142">
        <v>8.68</v>
      </c>
      <c r="X26" s="142">
        <v>8.07</v>
      </c>
      <c r="Y26" s="142">
        <v>8.68</v>
      </c>
      <c r="AA26" s="146"/>
    </row>
    <row r="27" spans="1:27" ht="49.5" customHeight="1" x14ac:dyDescent="0.25">
      <c r="A27" s="126"/>
      <c r="B27" s="4" t="s">
        <v>251</v>
      </c>
      <c r="C27" s="128">
        <v>122.4</v>
      </c>
      <c r="D27" s="128">
        <v>122.4</v>
      </c>
      <c r="E27" s="128">
        <v>122.4</v>
      </c>
      <c r="F27" s="128">
        <v>24.150000000000002</v>
      </c>
      <c r="G27" s="142">
        <v>8.31</v>
      </c>
      <c r="H27" s="142">
        <v>4.25</v>
      </c>
      <c r="I27" s="142">
        <v>7.32</v>
      </c>
      <c r="J27" s="142">
        <v>4.2699999999999996</v>
      </c>
      <c r="K27" s="128">
        <v>48.269999999999996</v>
      </c>
      <c r="L27" s="142">
        <v>6.43</v>
      </c>
      <c r="M27" s="142">
        <v>8.5</v>
      </c>
      <c r="N27" s="142">
        <v>4.4800000000000004</v>
      </c>
      <c r="O27" s="142">
        <v>6.33</v>
      </c>
      <c r="P27" s="142">
        <v>7.51</v>
      </c>
      <c r="Q27" s="142">
        <v>8.5</v>
      </c>
      <c r="R27" s="142">
        <v>6.52</v>
      </c>
      <c r="S27" s="128">
        <v>20</v>
      </c>
      <c r="T27" s="142">
        <v>10</v>
      </c>
      <c r="U27" s="142">
        <v>10</v>
      </c>
      <c r="V27" s="128">
        <v>29.98</v>
      </c>
      <c r="W27" s="142">
        <v>10</v>
      </c>
      <c r="X27" s="142">
        <v>9.98</v>
      </c>
      <c r="Y27" s="142">
        <v>10</v>
      </c>
      <c r="AA27" s="146"/>
    </row>
    <row r="28" spans="1:27" ht="93" customHeight="1" x14ac:dyDescent="0.25">
      <c r="A28" s="126"/>
      <c r="B28" s="4" t="s">
        <v>252</v>
      </c>
      <c r="C28" s="128">
        <v>120.81</v>
      </c>
      <c r="D28" s="128">
        <v>120.81</v>
      </c>
      <c r="E28" s="128">
        <v>120.81</v>
      </c>
      <c r="F28" s="128">
        <v>30.47</v>
      </c>
      <c r="G28" s="142">
        <v>8.99</v>
      </c>
      <c r="H28" s="142">
        <v>8.33</v>
      </c>
      <c r="I28" s="142">
        <v>7.5</v>
      </c>
      <c r="J28" s="142">
        <v>5.65</v>
      </c>
      <c r="K28" s="128">
        <v>42.809999999999995</v>
      </c>
      <c r="L28" s="142">
        <v>6.6</v>
      </c>
      <c r="M28" s="142">
        <v>8.2799999999999994</v>
      </c>
      <c r="N28" s="142">
        <v>4.67</v>
      </c>
      <c r="O28" s="142">
        <v>5.77</v>
      </c>
      <c r="P28" s="142">
        <v>4.95</v>
      </c>
      <c r="Q28" s="142">
        <v>6.74</v>
      </c>
      <c r="R28" s="142">
        <v>5.8</v>
      </c>
      <c r="S28" s="128">
        <v>19.630000000000003</v>
      </c>
      <c r="T28" s="142">
        <v>9.75</v>
      </c>
      <c r="U28" s="142">
        <v>9.8800000000000008</v>
      </c>
      <c r="V28" s="128">
        <v>27.9</v>
      </c>
      <c r="W28" s="142">
        <v>9.75</v>
      </c>
      <c r="X28" s="142">
        <v>8.4</v>
      </c>
      <c r="Y28" s="142">
        <v>9.75</v>
      </c>
      <c r="AA28" s="146"/>
    </row>
  </sheetData>
  <mergeCells count="24">
    <mergeCell ref="S11:U11"/>
    <mergeCell ref="V11:Y11"/>
    <mergeCell ref="A2:D2"/>
    <mergeCell ref="A3:B3"/>
    <mergeCell ref="A4:B4"/>
    <mergeCell ref="C4:E4"/>
    <mergeCell ref="A5:B5"/>
    <mergeCell ref="C5:E5"/>
    <mergeCell ref="A1:Y1"/>
    <mergeCell ref="A13:B13"/>
    <mergeCell ref="D10:D12"/>
    <mergeCell ref="E10:E12"/>
    <mergeCell ref="F10:J10"/>
    <mergeCell ref="K10:R10"/>
    <mergeCell ref="S10:U10"/>
    <mergeCell ref="V10:Y10"/>
    <mergeCell ref="F11:J11"/>
    <mergeCell ref="K11:R11"/>
    <mergeCell ref="A6:B6"/>
    <mergeCell ref="A8:E8"/>
    <mergeCell ref="A9:A12"/>
    <mergeCell ref="B9:B12"/>
    <mergeCell ref="C9:C12"/>
    <mergeCell ref="D9:Y9"/>
  </mergeCells>
  <pageMargins left="0.70866141732283472" right="0.70866141732283472" top="0.74803149606299213" bottom="0.74803149606299213" header="0.31496062992125984" footer="0.31496062992125984"/>
  <pageSetup paperSize="9" scale="28" fitToHeight="1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P166"/>
  <sheetViews>
    <sheetView topLeftCell="A13" zoomScale="80" zoomScaleNormal="80" workbookViewId="0">
      <selection activeCell="A2" sqref="A2:A6"/>
    </sheetView>
  </sheetViews>
  <sheetFormatPr defaultRowHeight="15" x14ac:dyDescent="0.25"/>
  <cols>
    <col min="1" max="1" width="9.140625" customWidth="1"/>
    <col min="3" max="3" width="14.5703125" customWidth="1"/>
    <col min="4" max="4" width="46.5703125" customWidth="1"/>
    <col min="5" max="5" width="21.42578125" style="120" customWidth="1"/>
    <col min="6" max="6" width="19.42578125" style="7" customWidth="1"/>
    <col min="7" max="9" width="9.140625" customWidth="1"/>
    <col min="10" max="10" width="11" customWidth="1"/>
    <col min="11" max="11" width="9.140625" customWidth="1"/>
    <col min="12" max="12" width="13" customWidth="1"/>
    <col min="13" max="13" width="13.85546875" customWidth="1"/>
    <col min="14" max="14" width="13.5703125" customWidth="1"/>
    <col min="15" max="15" width="13.28515625" customWidth="1"/>
    <col min="16" max="32" width="12.5703125" customWidth="1"/>
    <col min="33" max="33" width="9.140625" customWidth="1"/>
    <col min="34" max="34" width="11" customWidth="1"/>
    <col min="35" max="35" width="12" customWidth="1"/>
    <col min="36" max="39" width="9.140625" customWidth="1"/>
    <col min="40" max="40" width="12.7109375" customWidth="1"/>
    <col min="41" max="41" width="9.140625" customWidth="1"/>
  </cols>
  <sheetData>
    <row r="1" spans="1:42" ht="45.75" customHeight="1" x14ac:dyDescent="0.25">
      <c r="A1" s="14" t="s">
        <v>179</v>
      </c>
      <c r="B1" s="6" t="s">
        <v>3</v>
      </c>
      <c r="C1" s="2" t="s">
        <v>0</v>
      </c>
      <c r="D1" s="1" t="s">
        <v>177</v>
      </c>
      <c r="E1" s="1" t="s">
        <v>5</v>
      </c>
      <c r="F1" s="1" t="s">
        <v>4</v>
      </c>
      <c r="G1" s="6" t="s">
        <v>1</v>
      </c>
      <c r="H1" s="14" t="s">
        <v>6</v>
      </c>
      <c r="I1" s="14" t="s">
        <v>179</v>
      </c>
      <c r="J1" s="14" t="s">
        <v>7</v>
      </c>
      <c r="K1" s="14" t="s">
        <v>8</v>
      </c>
      <c r="L1" s="14" t="s">
        <v>9</v>
      </c>
      <c r="M1" s="14" t="s">
        <v>10</v>
      </c>
      <c r="N1" s="14" t="s">
        <v>11</v>
      </c>
      <c r="O1" s="14" t="s">
        <v>12</v>
      </c>
      <c r="P1" s="14" t="s">
        <v>13</v>
      </c>
      <c r="Q1" s="14" t="s">
        <v>14</v>
      </c>
      <c r="R1" s="14" t="s">
        <v>17</v>
      </c>
      <c r="S1" s="14" t="s">
        <v>15</v>
      </c>
      <c r="T1" s="14" t="s">
        <v>16</v>
      </c>
      <c r="U1" s="14" t="s">
        <v>20</v>
      </c>
      <c r="V1" s="14" t="s">
        <v>23</v>
      </c>
      <c r="W1" s="14" t="s">
        <v>22</v>
      </c>
      <c r="X1" s="14" t="s">
        <v>18</v>
      </c>
      <c r="Y1" s="14" t="s">
        <v>21</v>
      </c>
      <c r="Z1" s="14" t="s">
        <v>19</v>
      </c>
      <c r="AA1" s="14" t="s">
        <v>24</v>
      </c>
      <c r="AB1" s="14" t="s">
        <v>25</v>
      </c>
      <c r="AC1" s="14" t="s">
        <v>26</v>
      </c>
      <c r="AD1" s="14" t="s">
        <v>27</v>
      </c>
      <c r="AE1" s="14" t="s">
        <v>29</v>
      </c>
      <c r="AF1" s="14" t="s">
        <v>28</v>
      </c>
      <c r="AG1" s="14" t="s">
        <v>179</v>
      </c>
      <c r="AH1" s="6" t="s">
        <v>30</v>
      </c>
      <c r="AI1" s="6" t="s">
        <v>31</v>
      </c>
      <c r="AJ1" s="6" t="s">
        <v>32</v>
      </c>
      <c r="AK1" s="6" t="s">
        <v>33</v>
      </c>
      <c r="AL1" s="6" t="s">
        <v>208</v>
      </c>
      <c r="AM1" s="6" t="s">
        <v>6</v>
      </c>
      <c r="AN1" s="6" t="s">
        <v>205</v>
      </c>
      <c r="AO1" s="6" t="s">
        <v>6</v>
      </c>
      <c r="AP1" s="6" t="s">
        <v>3</v>
      </c>
    </row>
    <row r="2" spans="1:42" ht="30" x14ac:dyDescent="0.25">
      <c r="A2" s="2">
        <v>1</v>
      </c>
      <c r="B2" s="3">
        <v>1</v>
      </c>
      <c r="C2" s="3" t="s">
        <v>194</v>
      </c>
      <c r="D2" s="4" t="s">
        <v>237</v>
      </c>
      <c r="E2" s="4" t="s">
        <v>268</v>
      </c>
      <c r="F2" s="4" t="s">
        <v>253</v>
      </c>
      <c r="G2" s="128">
        <v>140.54999999999998</v>
      </c>
      <c r="H2" s="133">
        <f t="shared" ref="H2:H16" si="0">G2/$G$18</f>
        <v>0.78083333333333327</v>
      </c>
      <c r="I2" s="2">
        <v>1</v>
      </c>
      <c r="J2" s="142">
        <v>101.54999999999998</v>
      </c>
      <c r="K2" s="142">
        <v>20</v>
      </c>
      <c r="L2" s="142">
        <v>19</v>
      </c>
      <c r="M2" s="142">
        <v>33.03</v>
      </c>
      <c r="N2" s="142">
        <v>58.679999999999993</v>
      </c>
      <c r="O2" s="142">
        <v>19.71</v>
      </c>
      <c r="P2" s="142">
        <v>29.130000000000003</v>
      </c>
      <c r="Q2" s="142">
        <v>9.6999999999999993</v>
      </c>
      <c r="R2" s="142">
        <v>8.7899999999999991</v>
      </c>
      <c r="S2" s="142">
        <v>8.8000000000000007</v>
      </c>
      <c r="T2" s="142">
        <v>5.74</v>
      </c>
      <c r="U2" s="142">
        <v>8.7200000000000006</v>
      </c>
      <c r="V2" s="142">
        <v>8.86</v>
      </c>
      <c r="W2" s="142">
        <v>5.76</v>
      </c>
      <c r="X2" s="142">
        <v>7.84</v>
      </c>
      <c r="Y2" s="142">
        <v>9.89</v>
      </c>
      <c r="Z2" s="142">
        <v>7.81</v>
      </c>
      <c r="AA2" s="142">
        <v>9.8000000000000007</v>
      </c>
      <c r="AB2" s="142">
        <v>9.7100000000000009</v>
      </c>
      <c r="AC2" s="142">
        <v>10</v>
      </c>
      <c r="AD2" s="142">
        <v>9.7100000000000009</v>
      </c>
      <c r="AE2" s="142">
        <v>9.7100000000000009</v>
      </c>
      <c r="AF2" s="142">
        <v>9.7100000000000009</v>
      </c>
      <c r="AG2" s="2">
        <v>1</v>
      </c>
      <c r="AH2" s="11">
        <v>13</v>
      </c>
      <c r="AI2" s="11">
        <v>35</v>
      </c>
      <c r="AJ2" s="11">
        <v>1</v>
      </c>
      <c r="AK2" s="11">
        <v>1</v>
      </c>
      <c r="AL2" s="11">
        <v>295</v>
      </c>
      <c r="AM2" s="125">
        <f t="shared" ref="AM2:AM16" si="1">AI2/AL2</f>
        <v>0.11864406779661017</v>
      </c>
      <c r="AN2" s="11">
        <v>43</v>
      </c>
      <c r="AO2" s="125">
        <f t="shared" ref="AO2:AO16" si="2">AH2/AN2</f>
        <v>0.30232558139534882</v>
      </c>
      <c r="AP2" s="3">
        <v>1</v>
      </c>
    </row>
    <row r="3" spans="1:42" ht="45" x14ac:dyDescent="0.25">
      <c r="A3" s="2">
        <v>12</v>
      </c>
      <c r="B3" s="3">
        <v>2</v>
      </c>
      <c r="C3" s="3" t="s">
        <v>195</v>
      </c>
      <c r="D3" s="4" t="s">
        <v>236</v>
      </c>
      <c r="E3" s="4" t="s">
        <v>269</v>
      </c>
      <c r="F3" s="4" t="s">
        <v>254</v>
      </c>
      <c r="G3" s="128">
        <v>121.39000000000001</v>
      </c>
      <c r="H3" s="133">
        <f t="shared" si="0"/>
        <v>0.67438888888888893</v>
      </c>
      <c r="I3" s="2">
        <v>12</v>
      </c>
      <c r="J3" s="142">
        <v>88.590000000000018</v>
      </c>
      <c r="K3" s="142">
        <v>16.8</v>
      </c>
      <c r="L3" s="142">
        <v>16</v>
      </c>
      <c r="M3" s="142">
        <v>28.229999999999997</v>
      </c>
      <c r="N3" s="142">
        <v>49.540000000000006</v>
      </c>
      <c r="O3" s="142">
        <v>17.87</v>
      </c>
      <c r="P3" s="142">
        <v>25.75</v>
      </c>
      <c r="Q3" s="142">
        <v>8.8699999999999992</v>
      </c>
      <c r="R3" s="142">
        <v>9.11</v>
      </c>
      <c r="S3" s="142">
        <v>6.2</v>
      </c>
      <c r="T3" s="142">
        <v>4.05</v>
      </c>
      <c r="U3" s="142">
        <v>6.98</v>
      </c>
      <c r="V3" s="142">
        <v>8.08</v>
      </c>
      <c r="W3" s="142">
        <v>4.1100000000000003</v>
      </c>
      <c r="X3" s="142">
        <v>6.02</v>
      </c>
      <c r="Y3" s="142">
        <v>7.08</v>
      </c>
      <c r="Z3" s="142">
        <v>8.0500000000000007</v>
      </c>
      <c r="AA3" s="142">
        <v>9.2200000000000006</v>
      </c>
      <c r="AB3" s="142">
        <v>8.7200000000000006</v>
      </c>
      <c r="AC3" s="142">
        <v>9.15</v>
      </c>
      <c r="AD3" s="142">
        <v>8.3000000000000007</v>
      </c>
      <c r="AE3" s="142">
        <v>8.51</v>
      </c>
      <c r="AF3" s="142">
        <v>8.94</v>
      </c>
      <c r="AG3" s="2">
        <v>12</v>
      </c>
      <c r="AH3" s="11">
        <v>32</v>
      </c>
      <c r="AI3" s="11">
        <v>47</v>
      </c>
      <c r="AJ3" s="11">
        <v>1</v>
      </c>
      <c r="AK3" s="11">
        <v>1</v>
      </c>
      <c r="AL3" s="11">
        <v>366</v>
      </c>
      <c r="AM3" s="125">
        <f t="shared" si="1"/>
        <v>0.12841530054644809</v>
      </c>
      <c r="AN3" s="11">
        <v>42</v>
      </c>
      <c r="AO3" s="125">
        <f t="shared" si="2"/>
        <v>0.76190476190476186</v>
      </c>
      <c r="AP3" s="3">
        <v>2</v>
      </c>
    </row>
    <row r="4" spans="1:42" ht="45" x14ac:dyDescent="0.25">
      <c r="A4" s="2">
        <v>8</v>
      </c>
      <c r="B4" s="3">
        <v>3</v>
      </c>
      <c r="C4" s="3" t="s">
        <v>196</v>
      </c>
      <c r="D4" s="4" t="s">
        <v>226</v>
      </c>
      <c r="E4" s="4" t="s">
        <v>270</v>
      </c>
      <c r="F4" s="4" t="s">
        <v>255</v>
      </c>
      <c r="G4" s="128">
        <v>124.30999999999999</v>
      </c>
      <c r="H4" s="133">
        <f t="shared" si="0"/>
        <v>0.69061111111111106</v>
      </c>
      <c r="I4" s="2">
        <v>8</v>
      </c>
      <c r="J4" s="142">
        <v>87.309999999999988</v>
      </c>
      <c r="K4" s="142">
        <v>21</v>
      </c>
      <c r="L4" s="142">
        <v>16</v>
      </c>
      <c r="M4" s="142">
        <v>32.19</v>
      </c>
      <c r="N4" s="142">
        <v>48.269999999999996</v>
      </c>
      <c r="O4" s="142">
        <v>17.579999999999998</v>
      </c>
      <c r="P4" s="142">
        <v>26.269999999999996</v>
      </c>
      <c r="Q4" s="142">
        <v>9.0299999999999994</v>
      </c>
      <c r="R4" s="142">
        <v>9.0399999999999991</v>
      </c>
      <c r="S4" s="142">
        <v>7.1</v>
      </c>
      <c r="T4" s="142">
        <v>7.02</v>
      </c>
      <c r="U4" s="142">
        <v>7.69</v>
      </c>
      <c r="V4" s="142">
        <v>7.95</v>
      </c>
      <c r="W4" s="142">
        <v>4.97</v>
      </c>
      <c r="X4" s="142">
        <v>5.87</v>
      </c>
      <c r="Y4" s="142">
        <v>6.99</v>
      </c>
      <c r="Z4" s="142">
        <v>6.69</v>
      </c>
      <c r="AA4" s="142">
        <v>8.11</v>
      </c>
      <c r="AB4" s="142">
        <v>8.7899999999999991</v>
      </c>
      <c r="AC4" s="142">
        <v>8.7899999999999991</v>
      </c>
      <c r="AD4" s="142">
        <v>8.7899999999999991</v>
      </c>
      <c r="AE4" s="142">
        <v>8.69</v>
      </c>
      <c r="AF4" s="142">
        <v>8.7899999999999991</v>
      </c>
      <c r="AG4" s="2">
        <v>8</v>
      </c>
      <c r="AH4" s="11">
        <v>28</v>
      </c>
      <c r="AI4" s="11">
        <v>66</v>
      </c>
      <c r="AJ4" s="11">
        <v>1</v>
      </c>
      <c r="AK4" s="11">
        <v>1</v>
      </c>
      <c r="AL4" s="11">
        <v>266</v>
      </c>
      <c r="AM4" s="125">
        <f t="shared" si="1"/>
        <v>0.24812030075187969</v>
      </c>
      <c r="AN4" s="11">
        <v>36</v>
      </c>
      <c r="AO4" s="125">
        <f t="shared" si="2"/>
        <v>0.77777777777777779</v>
      </c>
      <c r="AP4" s="3">
        <v>3</v>
      </c>
    </row>
    <row r="5" spans="1:42" ht="45" x14ac:dyDescent="0.25">
      <c r="A5" s="2">
        <v>15</v>
      </c>
      <c r="B5" s="3">
        <v>4</v>
      </c>
      <c r="C5" s="3" t="s">
        <v>197</v>
      </c>
      <c r="D5" s="4" t="s">
        <v>227</v>
      </c>
      <c r="E5" s="4" t="s">
        <v>271</v>
      </c>
      <c r="F5" s="4" t="s">
        <v>256</v>
      </c>
      <c r="G5" s="128">
        <v>111.19999999999999</v>
      </c>
      <c r="H5" s="133">
        <f t="shared" si="0"/>
        <v>0.61777777777777776</v>
      </c>
      <c r="I5" s="2">
        <v>15</v>
      </c>
      <c r="J5" s="142">
        <v>81.399999999999991</v>
      </c>
      <c r="K5" s="142">
        <v>15.8</v>
      </c>
      <c r="L5" s="142">
        <v>14</v>
      </c>
      <c r="M5" s="142">
        <v>26.93</v>
      </c>
      <c r="N5" s="142">
        <v>44.8</v>
      </c>
      <c r="O5" s="142">
        <v>18.170000000000002</v>
      </c>
      <c r="P5" s="142">
        <v>21.299999999999997</v>
      </c>
      <c r="Q5" s="142">
        <v>8.9600000000000009</v>
      </c>
      <c r="R5" s="142">
        <v>7.1</v>
      </c>
      <c r="S5" s="142">
        <v>6.88</v>
      </c>
      <c r="T5" s="142">
        <v>3.99</v>
      </c>
      <c r="U5" s="142">
        <v>4.4000000000000004</v>
      </c>
      <c r="V5" s="142">
        <v>7.56</v>
      </c>
      <c r="W5" s="142">
        <v>4.0199999999999996</v>
      </c>
      <c r="X5" s="142">
        <v>5.73</v>
      </c>
      <c r="Y5" s="142">
        <v>6.73</v>
      </c>
      <c r="Z5" s="142">
        <v>7.34</v>
      </c>
      <c r="AA5" s="142">
        <v>9.02</v>
      </c>
      <c r="AB5" s="142">
        <v>9.2899999999999991</v>
      </c>
      <c r="AC5" s="142">
        <v>8.8800000000000008</v>
      </c>
      <c r="AD5" s="142">
        <v>4.8</v>
      </c>
      <c r="AE5" s="142">
        <v>8.1300000000000008</v>
      </c>
      <c r="AF5" s="142">
        <v>8.3699999999999992</v>
      </c>
      <c r="AG5" s="2">
        <v>15</v>
      </c>
      <c r="AH5" s="11">
        <v>42</v>
      </c>
      <c r="AI5" s="11">
        <v>98</v>
      </c>
      <c r="AJ5" s="11">
        <v>1</v>
      </c>
      <c r="AK5" s="11">
        <v>1</v>
      </c>
      <c r="AL5" s="11">
        <v>228</v>
      </c>
      <c r="AM5" s="125">
        <f t="shared" si="1"/>
        <v>0.42982456140350878</v>
      </c>
      <c r="AN5" s="11">
        <v>28</v>
      </c>
      <c r="AO5" s="125">
        <f t="shared" si="2"/>
        <v>1.5</v>
      </c>
      <c r="AP5" s="3">
        <v>4</v>
      </c>
    </row>
    <row r="6" spans="1:42" s="155" customFormat="1" ht="45" x14ac:dyDescent="0.25">
      <c r="A6" s="2">
        <v>3</v>
      </c>
      <c r="B6" s="3">
        <v>5</v>
      </c>
      <c r="C6" s="3" t="s">
        <v>198</v>
      </c>
      <c r="D6" s="4" t="s">
        <v>228</v>
      </c>
      <c r="E6" s="4" t="s">
        <v>272</v>
      </c>
      <c r="F6" s="4" t="s">
        <v>257</v>
      </c>
      <c r="G6" s="128">
        <v>131.63999999999999</v>
      </c>
      <c r="H6" s="133">
        <f t="shared" si="0"/>
        <v>0.73133333333333328</v>
      </c>
      <c r="I6" s="2">
        <v>3</v>
      </c>
      <c r="J6" s="142">
        <v>92.839999999999989</v>
      </c>
      <c r="K6" s="142">
        <v>20.8</v>
      </c>
      <c r="L6" s="142">
        <v>18</v>
      </c>
      <c r="M6" s="142">
        <v>31.519999999999996</v>
      </c>
      <c r="N6" s="142">
        <v>53.56</v>
      </c>
      <c r="O6" s="142">
        <v>19.329999999999998</v>
      </c>
      <c r="P6" s="142">
        <v>27.229999999999997</v>
      </c>
      <c r="Q6" s="142">
        <v>9.1199999999999992</v>
      </c>
      <c r="R6" s="142">
        <v>9.17</v>
      </c>
      <c r="S6" s="142">
        <v>9.15</v>
      </c>
      <c r="T6" s="142">
        <v>4.08</v>
      </c>
      <c r="U6" s="142">
        <v>6.76</v>
      </c>
      <c r="V6" s="142">
        <v>8.1199999999999992</v>
      </c>
      <c r="W6" s="142">
        <v>5.44</v>
      </c>
      <c r="X6" s="142">
        <v>7.45</v>
      </c>
      <c r="Y6" s="142">
        <v>8.26</v>
      </c>
      <c r="Z6" s="142">
        <v>8.0500000000000007</v>
      </c>
      <c r="AA6" s="142">
        <v>9.48</v>
      </c>
      <c r="AB6" s="142">
        <v>9.75</v>
      </c>
      <c r="AC6" s="142">
        <v>9.58</v>
      </c>
      <c r="AD6" s="142">
        <v>8.39</v>
      </c>
      <c r="AE6" s="142">
        <v>9.01</v>
      </c>
      <c r="AF6" s="142">
        <v>9.83</v>
      </c>
      <c r="AG6" s="2">
        <v>3</v>
      </c>
      <c r="AH6" s="11">
        <v>30</v>
      </c>
      <c r="AI6" s="11">
        <v>118</v>
      </c>
      <c r="AJ6" s="11">
        <v>1</v>
      </c>
      <c r="AK6" s="11">
        <v>1</v>
      </c>
      <c r="AL6" s="11">
        <v>226</v>
      </c>
      <c r="AM6" s="125">
        <f t="shared" si="1"/>
        <v>0.52212389380530977</v>
      </c>
      <c r="AN6" s="11">
        <v>28</v>
      </c>
      <c r="AO6" s="125">
        <f t="shared" si="2"/>
        <v>1.0714285714285714</v>
      </c>
      <c r="AP6" s="3">
        <v>5</v>
      </c>
    </row>
    <row r="7" spans="1:42" s="155" customFormat="1" ht="45" x14ac:dyDescent="0.25">
      <c r="A7" s="2">
        <v>2</v>
      </c>
      <c r="B7" s="3">
        <v>6</v>
      </c>
      <c r="C7" s="3" t="s">
        <v>199</v>
      </c>
      <c r="D7" s="4" t="s">
        <v>229</v>
      </c>
      <c r="E7" s="4" t="s">
        <v>273</v>
      </c>
      <c r="F7" s="4" t="s">
        <v>258</v>
      </c>
      <c r="G7" s="128">
        <v>131.77000000000001</v>
      </c>
      <c r="H7" s="133">
        <f t="shared" si="0"/>
        <v>0.73205555555555557</v>
      </c>
      <c r="I7" s="2">
        <v>2</v>
      </c>
      <c r="J7" s="142">
        <v>98.77000000000001</v>
      </c>
      <c r="K7" s="142">
        <v>20</v>
      </c>
      <c r="L7" s="142">
        <v>13</v>
      </c>
      <c r="M7" s="142">
        <v>31.950000000000003</v>
      </c>
      <c r="N7" s="142">
        <v>50.02</v>
      </c>
      <c r="O7" s="142">
        <v>20</v>
      </c>
      <c r="P7" s="142">
        <v>29.8</v>
      </c>
      <c r="Q7" s="142">
        <v>9.61</v>
      </c>
      <c r="R7" s="142">
        <v>9.61</v>
      </c>
      <c r="S7" s="142">
        <v>8.3800000000000008</v>
      </c>
      <c r="T7" s="142">
        <v>4.3499999999999996</v>
      </c>
      <c r="U7" s="142">
        <v>6.28</v>
      </c>
      <c r="V7" s="142">
        <v>8.34</v>
      </c>
      <c r="W7" s="142">
        <v>4.5599999999999996</v>
      </c>
      <c r="X7" s="142">
        <v>7.54</v>
      </c>
      <c r="Y7" s="142">
        <v>7.49</v>
      </c>
      <c r="Z7" s="142">
        <v>6.24</v>
      </c>
      <c r="AA7" s="142">
        <v>9.57</v>
      </c>
      <c r="AB7" s="142">
        <v>10</v>
      </c>
      <c r="AC7" s="142">
        <v>10</v>
      </c>
      <c r="AD7" s="142">
        <v>10</v>
      </c>
      <c r="AE7" s="142">
        <v>9.8000000000000007</v>
      </c>
      <c r="AF7" s="142">
        <v>10</v>
      </c>
      <c r="AG7" s="2">
        <v>2</v>
      </c>
      <c r="AH7" s="11">
        <v>34</v>
      </c>
      <c r="AI7" s="11">
        <v>218</v>
      </c>
      <c r="AJ7" s="11">
        <v>1</v>
      </c>
      <c r="AK7" s="11">
        <v>1</v>
      </c>
      <c r="AL7" s="11">
        <v>228</v>
      </c>
      <c r="AM7" s="125">
        <f t="shared" si="1"/>
        <v>0.95614035087719296</v>
      </c>
      <c r="AN7" s="11">
        <v>28</v>
      </c>
      <c r="AO7" s="125">
        <f t="shared" si="2"/>
        <v>1.2142857142857142</v>
      </c>
      <c r="AP7" s="3">
        <v>6</v>
      </c>
    </row>
    <row r="8" spans="1:42" s="155" customFormat="1" ht="45" x14ac:dyDescent="0.25">
      <c r="A8" s="2">
        <v>7</v>
      </c>
      <c r="B8" s="3">
        <v>7</v>
      </c>
      <c r="C8" s="3" t="s">
        <v>200</v>
      </c>
      <c r="D8" s="4" t="s">
        <v>230</v>
      </c>
      <c r="E8" s="4" t="s">
        <v>274</v>
      </c>
      <c r="F8" s="4" t="s">
        <v>259</v>
      </c>
      <c r="G8" s="128">
        <v>124.58</v>
      </c>
      <c r="H8" s="133">
        <f t="shared" si="0"/>
        <v>0.69211111111111112</v>
      </c>
      <c r="I8" s="2">
        <v>7</v>
      </c>
      <c r="J8" s="142">
        <v>94.58</v>
      </c>
      <c r="K8" s="142">
        <v>17</v>
      </c>
      <c r="L8" s="142">
        <v>13</v>
      </c>
      <c r="M8" s="142">
        <v>29.379999999999995</v>
      </c>
      <c r="N8" s="142">
        <v>47.400000000000006</v>
      </c>
      <c r="O8" s="142">
        <v>19.75</v>
      </c>
      <c r="P8" s="142">
        <v>28.049999999999997</v>
      </c>
      <c r="Q8" s="142">
        <v>9.3699999999999992</v>
      </c>
      <c r="R8" s="142">
        <v>8.4</v>
      </c>
      <c r="S8" s="142">
        <v>7.35</v>
      </c>
      <c r="T8" s="142">
        <v>4.26</v>
      </c>
      <c r="U8" s="142">
        <v>5.81</v>
      </c>
      <c r="V8" s="142">
        <v>8.31</v>
      </c>
      <c r="W8" s="142">
        <v>5.39</v>
      </c>
      <c r="X8" s="142">
        <v>6.27</v>
      </c>
      <c r="Y8" s="142">
        <v>7.39</v>
      </c>
      <c r="Z8" s="142">
        <v>8</v>
      </c>
      <c r="AA8" s="142">
        <v>6.23</v>
      </c>
      <c r="AB8" s="142">
        <v>9.9</v>
      </c>
      <c r="AC8" s="142">
        <v>9.85</v>
      </c>
      <c r="AD8" s="142">
        <v>8.92</v>
      </c>
      <c r="AE8" s="142">
        <v>9.23</v>
      </c>
      <c r="AF8" s="142">
        <v>9.9</v>
      </c>
      <c r="AG8" s="2">
        <v>7</v>
      </c>
      <c r="AH8" s="11">
        <v>52</v>
      </c>
      <c r="AI8" s="11">
        <v>204</v>
      </c>
      <c r="AJ8" s="11">
        <v>1</v>
      </c>
      <c r="AK8" s="11"/>
      <c r="AL8" s="11">
        <v>450</v>
      </c>
      <c r="AM8" s="125">
        <f t="shared" si="1"/>
        <v>0.45333333333333331</v>
      </c>
      <c r="AN8" s="11">
        <v>52</v>
      </c>
      <c r="AO8" s="125">
        <f t="shared" si="2"/>
        <v>1</v>
      </c>
      <c r="AP8" s="3">
        <v>7</v>
      </c>
    </row>
    <row r="9" spans="1:42" s="155" customFormat="1" ht="45" x14ac:dyDescent="0.25">
      <c r="A9" s="2">
        <v>6</v>
      </c>
      <c r="B9" s="3">
        <v>8</v>
      </c>
      <c r="C9" s="3" t="s">
        <v>201</v>
      </c>
      <c r="D9" s="4" t="s">
        <v>231</v>
      </c>
      <c r="E9" s="4" t="s">
        <v>275</v>
      </c>
      <c r="F9" s="4" t="s">
        <v>260</v>
      </c>
      <c r="G9" s="128">
        <v>129.97</v>
      </c>
      <c r="H9" s="133">
        <f t="shared" si="0"/>
        <v>0.72205555555555556</v>
      </c>
      <c r="I9" s="2">
        <v>6</v>
      </c>
      <c r="J9" s="142">
        <v>98.97</v>
      </c>
      <c r="K9" s="142">
        <v>16</v>
      </c>
      <c r="L9" s="142">
        <v>15</v>
      </c>
      <c r="M9" s="142">
        <v>29.110000000000003</v>
      </c>
      <c r="N9" s="142">
        <v>52</v>
      </c>
      <c r="O9" s="142">
        <v>19.82</v>
      </c>
      <c r="P9" s="142">
        <v>29.04</v>
      </c>
      <c r="Q9" s="142">
        <v>8.56</v>
      </c>
      <c r="R9" s="142">
        <v>8.57</v>
      </c>
      <c r="S9" s="142">
        <v>7.55</v>
      </c>
      <c r="T9" s="142">
        <v>4.43</v>
      </c>
      <c r="U9" s="142">
        <v>7.57</v>
      </c>
      <c r="V9" s="142">
        <v>8.61</v>
      </c>
      <c r="W9" s="142">
        <v>5.63</v>
      </c>
      <c r="X9" s="142">
        <v>6.48</v>
      </c>
      <c r="Y9" s="142">
        <v>8.5299999999999994</v>
      </c>
      <c r="Z9" s="142">
        <v>6.48</v>
      </c>
      <c r="AA9" s="142">
        <v>8.6999999999999993</v>
      </c>
      <c r="AB9" s="142">
        <v>9.8800000000000008</v>
      </c>
      <c r="AC9" s="142">
        <v>9.94</v>
      </c>
      <c r="AD9" s="142">
        <v>9.4499999999999993</v>
      </c>
      <c r="AE9" s="142">
        <v>9.65</v>
      </c>
      <c r="AF9" s="142">
        <v>9.94</v>
      </c>
      <c r="AG9" s="2">
        <v>6</v>
      </c>
      <c r="AH9" s="11">
        <v>40</v>
      </c>
      <c r="AI9" s="11">
        <v>164</v>
      </c>
      <c r="AJ9" s="11">
        <v>1</v>
      </c>
      <c r="AK9" s="11">
        <v>1</v>
      </c>
      <c r="AL9" s="11">
        <v>261</v>
      </c>
      <c r="AM9" s="125">
        <f t="shared" si="1"/>
        <v>0.62835249042145591</v>
      </c>
      <c r="AN9" s="11">
        <v>32</v>
      </c>
      <c r="AO9" s="125">
        <f t="shared" si="2"/>
        <v>1.25</v>
      </c>
      <c r="AP9" s="3">
        <v>8</v>
      </c>
    </row>
    <row r="10" spans="1:42" s="155" customFormat="1" ht="45" x14ac:dyDescent="0.25">
      <c r="A10" s="2">
        <v>4</v>
      </c>
      <c r="B10" s="3">
        <v>9</v>
      </c>
      <c r="C10" s="3" t="s">
        <v>202</v>
      </c>
      <c r="D10" s="4" t="s">
        <v>232</v>
      </c>
      <c r="E10" s="4" t="s">
        <v>276</v>
      </c>
      <c r="F10" s="4" t="s">
        <v>261</v>
      </c>
      <c r="G10" s="128">
        <v>130.82999999999998</v>
      </c>
      <c r="H10" s="133">
        <f t="shared" si="0"/>
        <v>0.72683333333333322</v>
      </c>
      <c r="I10" s="2">
        <v>4</v>
      </c>
      <c r="J10" s="142">
        <v>101.82999999999998</v>
      </c>
      <c r="K10" s="142">
        <v>17</v>
      </c>
      <c r="L10" s="142">
        <v>12</v>
      </c>
      <c r="M10" s="142">
        <v>30.759999999999998</v>
      </c>
      <c r="N10" s="142">
        <v>50.98</v>
      </c>
      <c r="O10" s="142">
        <v>20</v>
      </c>
      <c r="P10" s="142">
        <v>29.090000000000003</v>
      </c>
      <c r="Q10" s="142">
        <v>9.69</v>
      </c>
      <c r="R10" s="142">
        <v>8.76</v>
      </c>
      <c r="S10" s="142">
        <v>7.72</v>
      </c>
      <c r="T10" s="142">
        <v>4.59</v>
      </c>
      <c r="U10" s="142">
        <v>6.74</v>
      </c>
      <c r="V10" s="142">
        <v>7.87</v>
      </c>
      <c r="W10" s="142">
        <v>5.86</v>
      </c>
      <c r="X10" s="142">
        <v>6.87</v>
      </c>
      <c r="Y10" s="142">
        <v>5.88</v>
      </c>
      <c r="Z10" s="142">
        <v>8.86</v>
      </c>
      <c r="AA10" s="142">
        <v>8.9</v>
      </c>
      <c r="AB10" s="142">
        <v>10</v>
      </c>
      <c r="AC10" s="142">
        <v>10</v>
      </c>
      <c r="AD10" s="142">
        <v>9.8800000000000008</v>
      </c>
      <c r="AE10" s="142">
        <v>9.2100000000000009</v>
      </c>
      <c r="AF10" s="142">
        <v>10</v>
      </c>
      <c r="AG10" s="2">
        <v>4</v>
      </c>
      <c r="AH10" s="11">
        <v>49</v>
      </c>
      <c r="AI10" s="11">
        <v>84</v>
      </c>
      <c r="AJ10" s="11">
        <v>1</v>
      </c>
      <c r="AK10" s="11"/>
      <c r="AL10" s="11">
        <v>345</v>
      </c>
      <c r="AM10" s="125">
        <f t="shared" si="1"/>
        <v>0.24347826086956523</v>
      </c>
      <c r="AN10" s="11">
        <v>69</v>
      </c>
      <c r="AO10" s="125">
        <f t="shared" si="2"/>
        <v>0.71014492753623193</v>
      </c>
      <c r="AP10" s="3">
        <v>9</v>
      </c>
    </row>
    <row r="11" spans="1:42" s="155" customFormat="1" ht="45" x14ac:dyDescent="0.25">
      <c r="A11" s="2">
        <v>5</v>
      </c>
      <c r="B11" s="3">
        <v>10</v>
      </c>
      <c r="C11" s="3" t="s">
        <v>203</v>
      </c>
      <c r="D11" s="4" t="s">
        <v>233</v>
      </c>
      <c r="E11" s="4" t="s">
        <v>277</v>
      </c>
      <c r="F11" s="4" t="s">
        <v>262</v>
      </c>
      <c r="G11" s="128">
        <v>130.06</v>
      </c>
      <c r="H11" s="133">
        <f t="shared" si="0"/>
        <v>0.72255555555555562</v>
      </c>
      <c r="I11" s="2">
        <v>5</v>
      </c>
      <c r="J11" s="142">
        <v>96.06</v>
      </c>
      <c r="K11" s="142">
        <v>20</v>
      </c>
      <c r="L11" s="142">
        <v>14</v>
      </c>
      <c r="M11" s="142">
        <v>32.489999999999995</v>
      </c>
      <c r="N11" s="142">
        <v>48.97</v>
      </c>
      <c r="O11" s="142">
        <v>19.72</v>
      </c>
      <c r="P11" s="142">
        <v>28.880000000000003</v>
      </c>
      <c r="Q11" s="142">
        <v>9.39</v>
      </c>
      <c r="R11" s="142">
        <v>9.3699999999999992</v>
      </c>
      <c r="S11" s="142">
        <v>8.36</v>
      </c>
      <c r="T11" s="142">
        <v>5.37</v>
      </c>
      <c r="U11" s="142">
        <v>8.01</v>
      </c>
      <c r="V11" s="142">
        <v>8.39</v>
      </c>
      <c r="W11" s="142">
        <v>4.3899999999999997</v>
      </c>
      <c r="X11" s="142">
        <v>6.21</v>
      </c>
      <c r="Y11" s="142">
        <v>7.33</v>
      </c>
      <c r="Z11" s="142">
        <v>8.1999999999999993</v>
      </c>
      <c r="AA11" s="142">
        <v>6.44</v>
      </c>
      <c r="AB11" s="142">
        <v>9.7799999999999994</v>
      </c>
      <c r="AC11" s="142">
        <v>9.94</v>
      </c>
      <c r="AD11" s="142">
        <v>9.49</v>
      </c>
      <c r="AE11" s="142">
        <v>9.61</v>
      </c>
      <c r="AF11" s="142">
        <v>9.7799999999999994</v>
      </c>
      <c r="AG11" s="2">
        <v>5</v>
      </c>
      <c r="AH11" s="11">
        <v>31</v>
      </c>
      <c r="AI11" s="11">
        <v>178</v>
      </c>
      <c r="AJ11" s="11">
        <v>1</v>
      </c>
      <c r="AK11" s="11"/>
      <c r="AL11" s="11">
        <v>274</v>
      </c>
      <c r="AM11" s="125">
        <f t="shared" si="1"/>
        <v>0.64963503649635035</v>
      </c>
      <c r="AN11" s="11">
        <v>32</v>
      </c>
      <c r="AO11" s="125">
        <f t="shared" si="2"/>
        <v>0.96875</v>
      </c>
      <c r="AP11" s="3">
        <v>10</v>
      </c>
    </row>
    <row r="12" spans="1:42" ht="45" x14ac:dyDescent="0.25">
      <c r="A12" s="2">
        <v>9</v>
      </c>
      <c r="B12" s="3">
        <v>11</v>
      </c>
      <c r="C12" s="3" t="s">
        <v>220</v>
      </c>
      <c r="D12" s="4" t="s">
        <v>234</v>
      </c>
      <c r="E12" s="4" t="s">
        <v>278</v>
      </c>
      <c r="F12" s="4" t="s">
        <v>263</v>
      </c>
      <c r="G12" s="128">
        <v>124.03999999999999</v>
      </c>
      <c r="H12" s="133">
        <f t="shared" si="0"/>
        <v>0.68911111111111112</v>
      </c>
      <c r="I12" s="2">
        <v>9</v>
      </c>
      <c r="J12" s="142">
        <v>96.24</v>
      </c>
      <c r="K12" s="142">
        <v>15.8</v>
      </c>
      <c r="L12" s="142">
        <v>12</v>
      </c>
      <c r="M12" s="142">
        <v>28.68</v>
      </c>
      <c r="N12" s="142">
        <v>45.57</v>
      </c>
      <c r="O12" s="142">
        <v>20</v>
      </c>
      <c r="P12" s="142">
        <v>29.79</v>
      </c>
      <c r="Q12" s="142">
        <v>8.94</v>
      </c>
      <c r="R12" s="142">
        <v>8.23</v>
      </c>
      <c r="S12" s="142">
        <v>7.18</v>
      </c>
      <c r="T12" s="142">
        <v>4.33</v>
      </c>
      <c r="U12" s="142">
        <v>7.09</v>
      </c>
      <c r="V12" s="142">
        <v>8.27</v>
      </c>
      <c r="W12" s="142">
        <v>5.37</v>
      </c>
      <c r="X12" s="142">
        <v>6.28</v>
      </c>
      <c r="Y12" s="142">
        <v>5.21</v>
      </c>
      <c r="Z12" s="142">
        <v>5.98</v>
      </c>
      <c r="AA12" s="142">
        <v>7.37</v>
      </c>
      <c r="AB12" s="142">
        <v>10</v>
      </c>
      <c r="AC12" s="142">
        <v>10</v>
      </c>
      <c r="AD12" s="142">
        <v>10</v>
      </c>
      <c r="AE12" s="142">
        <v>9.7899999999999991</v>
      </c>
      <c r="AF12" s="142">
        <v>10</v>
      </c>
      <c r="AG12" s="2">
        <v>9</v>
      </c>
      <c r="AH12" s="11">
        <v>15</v>
      </c>
      <c r="AI12" s="11">
        <v>65</v>
      </c>
      <c r="AJ12" s="11">
        <v>1</v>
      </c>
      <c r="AK12" s="11">
        <v>1</v>
      </c>
      <c r="AL12" s="11">
        <v>117</v>
      </c>
      <c r="AM12" s="125">
        <f t="shared" si="1"/>
        <v>0.55555555555555558</v>
      </c>
      <c r="AN12" s="11">
        <v>14</v>
      </c>
      <c r="AO12" s="125">
        <f t="shared" si="2"/>
        <v>1.0714285714285714</v>
      </c>
      <c r="AP12" s="3">
        <v>11</v>
      </c>
    </row>
    <row r="13" spans="1:42" ht="45" x14ac:dyDescent="0.25">
      <c r="A13" s="2">
        <v>11</v>
      </c>
      <c r="B13" s="3">
        <v>12</v>
      </c>
      <c r="C13" s="3" t="s">
        <v>221</v>
      </c>
      <c r="D13" s="4" t="s">
        <v>235</v>
      </c>
      <c r="E13" s="4" t="s">
        <v>279</v>
      </c>
      <c r="F13" s="4" t="s">
        <v>264</v>
      </c>
      <c r="G13" s="128">
        <v>121.97999999999999</v>
      </c>
      <c r="H13" s="133">
        <f t="shared" si="0"/>
        <v>0.67766666666666664</v>
      </c>
      <c r="I13" s="2">
        <v>11</v>
      </c>
      <c r="J13" s="142">
        <v>98.179999999999993</v>
      </c>
      <c r="K13" s="142">
        <v>10.8</v>
      </c>
      <c r="L13" s="142">
        <v>13</v>
      </c>
      <c r="M13" s="142">
        <v>24.619999999999997</v>
      </c>
      <c r="N13" s="142">
        <v>48.77</v>
      </c>
      <c r="O13" s="142">
        <v>19.46</v>
      </c>
      <c r="P13" s="142">
        <v>29.13</v>
      </c>
      <c r="Q13" s="142">
        <v>8.24</v>
      </c>
      <c r="R13" s="142">
        <v>4.42</v>
      </c>
      <c r="S13" s="142">
        <v>7.49</v>
      </c>
      <c r="T13" s="142">
        <v>4.47</v>
      </c>
      <c r="U13" s="142">
        <v>5.48</v>
      </c>
      <c r="V13" s="142">
        <v>9.56</v>
      </c>
      <c r="W13" s="142">
        <v>4.57</v>
      </c>
      <c r="X13" s="142">
        <v>6.55</v>
      </c>
      <c r="Y13" s="142">
        <v>7.55</v>
      </c>
      <c r="Z13" s="142">
        <v>6.52</v>
      </c>
      <c r="AA13" s="142">
        <v>8.5399999999999991</v>
      </c>
      <c r="AB13" s="142">
        <v>9.73</v>
      </c>
      <c r="AC13" s="142">
        <v>9.73</v>
      </c>
      <c r="AD13" s="142">
        <v>9.73</v>
      </c>
      <c r="AE13" s="142">
        <v>9.67</v>
      </c>
      <c r="AF13" s="142">
        <v>9.73</v>
      </c>
      <c r="AG13" s="2">
        <v>11</v>
      </c>
      <c r="AH13" s="11">
        <v>29</v>
      </c>
      <c r="AI13" s="11">
        <v>112</v>
      </c>
      <c r="AJ13" s="11">
        <v>1</v>
      </c>
      <c r="AK13" s="11">
        <v>1</v>
      </c>
      <c r="AL13" s="11">
        <v>247</v>
      </c>
      <c r="AM13" s="125">
        <f t="shared" si="1"/>
        <v>0.45344129554655871</v>
      </c>
      <c r="AN13" s="11">
        <v>31</v>
      </c>
      <c r="AO13" s="125">
        <f t="shared" si="2"/>
        <v>0.93548387096774188</v>
      </c>
      <c r="AP13" s="3">
        <v>12</v>
      </c>
    </row>
    <row r="14" spans="1:42" ht="30" x14ac:dyDescent="0.25">
      <c r="A14" s="2">
        <v>14</v>
      </c>
      <c r="B14" s="3">
        <v>13</v>
      </c>
      <c r="C14" s="3" t="s">
        <v>222</v>
      </c>
      <c r="D14" s="4" t="s">
        <v>296</v>
      </c>
      <c r="E14" s="4" t="s">
        <v>280</v>
      </c>
      <c r="F14" s="4" t="s">
        <v>265</v>
      </c>
      <c r="G14" s="128">
        <v>114.96000000000001</v>
      </c>
      <c r="H14" s="133">
        <f t="shared" si="0"/>
        <v>0.63866666666666672</v>
      </c>
      <c r="I14" s="2">
        <v>14</v>
      </c>
      <c r="J14" s="142">
        <v>82.960000000000008</v>
      </c>
      <c r="K14" s="142">
        <v>20</v>
      </c>
      <c r="L14" s="142">
        <v>12</v>
      </c>
      <c r="M14" s="142">
        <v>30.68</v>
      </c>
      <c r="N14" s="142">
        <v>42.010000000000005</v>
      </c>
      <c r="O14" s="142">
        <v>16.84</v>
      </c>
      <c r="P14" s="142">
        <v>25.43</v>
      </c>
      <c r="Q14" s="142">
        <v>8.91</v>
      </c>
      <c r="R14" s="142">
        <v>7.76</v>
      </c>
      <c r="S14" s="142">
        <v>8.11</v>
      </c>
      <c r="T14" s="142">
        <v>5.9</v>
      </c>
      <c r="U14" s="142">
        <v>6.62</v>
      </c>
      <c r="V14" s="142">
        <v>7.88</v>
      </c>
      <c r="W14" s="142">
        <v>4.92</v>
      </c>
      <c r="X14" s="142">
        <v>4.87</v>
      </c>
      <c r="Y14" s="142">
        <v>4.46</v>
      </c>
      <c r="Z14" s="142">
        <v>6.38</v>
      </c>
      <c r="AA14" s="142">
        <v>6.88</v>
      </c>
      <c r="AB14" s="142">
        <v>8.68</v>
      </c>
      <c r="AC14" s="142">
        <v>8.16</v>
      </c>
      <c r="AD14" s="142">
        <v>8.68</v>
      </c>
      <c r="AE14" s="142">
        <v>8.07</v>
      </c>
      <c r="AF14" s="142">
        <v>8.68</v>
      </c>
      <c r="AG14" s="2">
        <v>14</v>
      </c>
      <c r="AH14" s="11">
        <v>14</v>
      </c>
      <c r="AI14" s="11">
        <v>38</v>
      </c>
      <c r="AJ14" s="11">
        <v>1</v>
      </c>
      <c r="AK14" s="11">
        <v>1</v>
      </c>
      <c r="AL14" s="11">
        <v>306</v>
      </c>
      <c r="AM14" s="125">
        <f t="shared" si="1"/>
        <v>0.12418300653594772</v>
      </c>
      <c r="AN14" s="11">
        <v>39</v>
      </c>
      <c r="AO14" s="125">
        <f t="shared" si="2"/>
        <v>0.35897435897435898</v>
      </c>
      <c r="AP14" s="3">
        <v>13</v>
      </c>
    </row>
    <row r="15" spans="1:42" ht="60" x14ac:dyDescent="0.25">
      <c r="A15" s="2">
        <v>10</v>
      </c>
      <c r="B15" s="3">
        <v>14</v>
      </c>
      <c r="C15" s="3" t="s">
        <v>223</v>
      </c>
      <c r="D15" s="4" t="s">
        <v>298</v>
      </c>
      <c r="E15" s="4" t="s">
        <v>281</v>
      </c>
      <c r="F15" s="4" t="s">
        <v>266</v>
      </c>
      <c r="G15" s="128">
        <v>122.4</v>
      </c>
      <c r="H15" s="133">
        <f t="shared" si="0"/>
        <v>0.68</v>
      </c>
      <c r="I15" s="2">
        <v>10</v>
      </c>
      <c r="J15" s="142">
        <v>98.4</v>
      </c>
      <c r="K15" s="142">
        <v>12</v>
      </c>
      <c r="L15" s="142">
        <v>12</v>
      </c>
      <c r="M15" s="142">
        <v>24.150000000000002</v>
      </c>
      <c r="N15" s="142">
        <v>48.269999999999996</v>
      </c>
      <c r="O15" s="142">
        <v>20</v>
      </c>
      <c r="P15" s="142">
        <v>29.98</v>
      </c>
      <c r="Q15" s="142">
        <v>8.31</v>
      </c>
      <c r="R15" s="142">
        <v>4.25</v>
      </c>
      <c r="S15" s="142">
        <v>7.32</v>
      </c>
      <c r="T15" s="142">
        <v>4.2699999999999996</v>
      </c>
      <c r="U15" s="142">
        <v>6.43</v>
      </c>
      <c r="V15" s="142">
        <v>8.5</v>
      </c>
      <c r="W15" s="142">
        <v>4.4800000000000004</v>
      </c>
      <c r="X15" s="142">
        <v>6.33</v>
      </c>
      <c r="Y15" s="142">
        <v>7.51</v>
      </c>
      <c r="Z15" s="142">
        <v>8.5</v>
      </c>
      <c r="AA15" s="142">
        <v>6.52</v>
      </c>
      <c r="AB15" s="142">
        <v>10</v>
      </c>
      <c r="AC15" s="142">
        <v>10</v>
      </c>
      <c r="AD15" s="142">
        <v>10</v>
      </c>
      <c r="AE15" s="142">
        <v>9.98</v>
      </c>
      <c r="AF15" s="142">
        <v>10</v>
      </c>
      <c r="AG15" s="2">
        <v>10</v>
      </c>
      <c r="AH15" s="11">
        <v>41</v>
      </c>
      <c r="AI15" s="11">
        <v>144</v>
      </c>
      <c r="AJ15" s="11">
        <v>1</v>
      </c>
      <c r="AK15" s="11"/>
      <c r="AL15" s="11">
        <v>236</v>
      </c>
      <c r="AM15" s="125">
        <f t="shared" si="1"/>
        <v>0.61016949152542377</v>
      </c>
      <c r="AN15" s="11">
        <v>27</v>
      </c>
      <c r="AO15" s="125">
        <f t="shared" si="2"/>
        <v>1.5185185185185186</v>
      </c>
      <c r="AP15" s="3">
        <v>14</v>
      </c>
    </row>
    <row r="16" spans="1:42" ht="60" x14ac:dyDescent="0.25">
      <c r="A16" s="2">
        <v>13</v>
      </c>
      <c r="B16" s="3">
        <v>15</v>
      </c>
      <c r="C16" s="3" t="s">
        <v>224</v>
      </c>
      <c r="D16" s="4" t="s">
        <v>299</v>
      </c>
      <c r="E16" s="4" t="s">
        <v>282</v>
      </c>
      <c r="F16" s="4" t="s">
        <v>267</v>
      </c>
      <c r="G16" s="128">
        <v>120.81</v>
      </c>
      <c r="H16" s="133">
        <f t="shared" si="0"/>
        <v>0.67116666666666669</v>
      </c>
      <c r="I16" s="2">
        <v>13</v>
      </c>
      <c r="J16" s="142">
        <v>91.01</v>
      </c>
      <c r="K16" s="142">
        <v>18.8</v>
      </c>
      <c r="L16" s="142">
        <v>11</v>
      </c>
      <c r="M16" s="142">
        <v>30.47</v>
      </c>
      <c r="N16" s="142">
        <v>42.809999999999995</v>
      </c>
      <c r="O16" s="142">
        <v>19.630000000000003</v>
      </c>
      <c r="P16" s="142">
        <v>27.9</v>
      </c>
      <c r="Q16" s="142">
        <v>8.99</v>
      </c>
      <c r="R16" s="142">
        <v>8.33</v>
      </c>
      <c r="S16" s="142">
        <v>7.5</v>
      </c>
      <c r="T16" s="142">
        <v>5.65</v>
      </c>
      <c r="U16" s="142">
        <v>6.6</v>
      </c>
      <c r="V16" s="142">
        <v>8.2799999999999994</v>
      </c>
      <c r="W16" s="142">
        <v>4.67</v>
      </c>
      <c r="X16" s="142">
        <v>5.77</v>
      </c>
      <c r="Y16" s="142">
        <v>4.95</v>
      </c>
      <c r="Z16" s="142">
        <v>6.74</v>
      </c>
      <c r="AA16" s="142">
        <v>5.8</v>
      </c>
      <c r="AB16" s="142">
        <v>9.75</v>
      </c>
      <c r="AC16" s="142">
        <v>9.8800000000000008</v>
      </c>
      <c r="AD16" s="142">
        <v>9.75</v>
      </c>
      <c r="AE16" s="142">
        <v>8.4</v>
      </c>
      <c r="AF16" s="142">
        <v>9.75</v>
      </c>
      <c r="AG16" s="2">
        <v>13</v>
      </c>
      <c r="AH16" s="11">
        <v>36</v>
      </c>
      <c r="AI16" s="11">
        <v>81</v>
      </c>
      <c r="AJ16" s="11">
        <v>1</v>
      </c>
      <c r="AK16" s="11">
        <v>1</v>
      </c>
      <c r="AL16" s="11">
        <v>260</v>
      </c>
      <c r="AM16" s="125">
        <f t="shared" si="1"/>
        <v>0.31153846153846154</v>
      </c>
      <c r="AN16" s="11">
        <v>25</v>
      </c>
      <c r="AO16" s="125">
        <f t="shared" si="2"/>
        <v>1.44</v>
      </c>
      <c r="AP16" s="3">
        <v>15</v>
      </c>
    </row>
    <row r="17" spans="1:42" x14ac:dyDescent="0.25">
      <c r="A17" s="17"/>
      <c r="H17" s="15"/>
      <c r="I17" s="17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8"/>
      <c r="AI17" s="18"/>
      <c r="AJ17" s="18"/>
      <c r="AK17" s="18"/>
      <c r="AL17" s="18"/>
      <c r="AM17" s="18"/>
      <c r="AN17" s="18"/>
      <c r="AO17" s="19"/>
    </row>
    <row r="18" spans="1:42" x14ac:dyDescent="0.25">
      <c r="A18" s="16"/>
      <c r="G18" s="121">
        <v>180</v>
      </c>
      <c r="H18" s="15"/>
      <c r="I18" s="16"/>
      <c r="J18" s="16">
        <v>105</v>
      </c>
      <c r="K18" s="16">
        <v>28</v>
      </c>
      <c r="L18" s="16">
        <v>27</v>
      </c>
      <c r="M18" s="16">
        <v>40</v>
      </c>
      <c r="N18" s="16">
        <v>70</v>
      </c>
      <c r="O18" s="16">
        <v>20</v>
      </c>
      <c r="P18" s="16">
        <v>30</v>
      </c>
      <c r="Q18" s="16">
        <v>10</v>
      </c>
      <c r="R18" s="16">
        <v>10</v>
      </c>
      <c r="S18" s="16">
        <v>10</v>
      </c>
      <c r="T18" s="16">
        <v>10</v>
      </c>
      <c r="U18" s="16">
        <v>10</v>
      </c>
      <c r="V18" s="16">
        <v>10</v>
      </c>
      <c r="W18" s="16">
        <v>10</v>
      </c>
      <c r="X18" s="16">
        <v>10</v>
      </c>
      <c r="Y18" s="16">
        <v>10</v>
      </c>
      <c r="Z18" s="16">
        <v>10</v>
      </c>
      <c r="AA18" s="16">
        <v>10</v>
      </c>
      <c r="AB18" s="16">
        <v>10</v>
      </c>
      <c r="AC18" s="16">
        <v>10</v>
      </c>
      <c r="AD18" s="16">
        <v>10</v>
      </c>
      <c r="AE18" s="16">
        <v>10</v>
      </c>
      <c r="AF18" s="16">
        <v>10</v>
      </c>
      <c r="AG18" s="16"/>
      <c r="AH18" s="18">
        <f>SUM(AH2:AH16)</f>
        <v>486</v>
      </c>
      <c r="AI18" s="18">
        <f>SUM(AI2:AI16)</f>
        <v>1652</v>
      </c>
      <c r="AJ18" s="18"/>
      <c r="AK18" s="18"/>
      <c r="AL18" s="18">
        <f>SUM(AL2:AL16)</f>
        <v>4105</v>
      </c>
      <c r="AM18" s="125">
        <f>AI18/AL18</f>
        <v>0.40243605359317908</v>
      </c>
      <c r="AN18" s="18">
        <f>SUM(AN2:AN16)</f>
        <v>526</v>
      </c>
      <c r="AO18" s="19">
        <f>AH18/AN18</f>
        <v>0.92395437262357416</v>
      </c>
    </row>
    <row r="19" spans="1:42" x14ac:dyDescent="0.25">
      <c r="A19" s="16"/>
      <c r="G19" s="16">
        <f>MAX(G2:G16)</f>
        <v>140.54999999999998</v>
      </c>
      <c r="H19" s="143">
        <f>MAX(H2:H14)</f>
        <v>0.78083333333333327</v>
      </c>
      <c r="I19" s="16"/>
      <c r="J19" s="16">
        <f t="shared" ref="J19:AF19" si="3">MAX(J2:J16)</f>
        <v>101.82999999999998</v>
      </c>
      <c r="K19" s="16">
        <f t="shared" si="3"/>
        <v>21</v>
      </c>
      <c r="L19" s="16">
        <f t="shared" si="3"/>
        <v>19</v>
      </c>
      <c r="M19" s="16">
        <f t="shared" si="3"/>
        <v>33.03</v>
      </c>
      <c r="N19" s="16">
        <f t="shared" si="3"/>
        <v>58.679999999999993</v>
      </c>
      <c r="O19" s="16">
        <f t="shared" si="3"/>
        <v>20</v>
      </c>
      <c r="P19" s="16">
        <f t="shared" si="3"/>
        <v>29.98</v>
      </c>
      <c r="Q19" s="16">
        <f t="shared" si="3"/>
        <v>9.6999999999999993</v>
      </c>
      <c r="R19" s="16">
        <f t="shared" si="3"/>
        <v>9.61</v>
      </c>
      <c r="S19" s="16">
        <f t="shared" si="3"/>
        <v>9.15</v>
      </c>
      <c r="T19" s="16">
        <f t="shared" si="3"/>
        <v>7.02</v>
      </c>
      <c r="U19" s="16">
        <f t="shared" si="3"/>
        <v>8.7200000000000006</v>
      </c>
      <c r="V19" s="16">
        <f t="shared" si="3"/>
        <v>9.56</v>
      </c>
      <c r="W19" s="16">
        <f t="shared" si="3"/>
        <v>5.86</v>
      </c>
      <c r="X19" s="16">
        <f t="shared" si="3"/>
        <v>7.84</v>
      </c>
      <c r="Y19" s="16">
        <f t="shared" si="3"/>
        <v>9.89</v>
      </c>
      <c r="Z19" s="16">
        <f t="shared" si="3"/>
        <v>8.86</v>
      </c>
      <c r="AA19" s="16">
        <f t="shared" si="3"/>
        <v>9.8000000000000007</v>
      </c>
      <c r="AB19" s="16">
        <f t="shared" si="3"/>
        <v>10</v>
      </c>
      <c r="AC19" s="16">
        <f t="shared" si="3"/>
        <v>10</v>
      </c>
      <c r="AD19" s="16">
        <f t="shared" si="3"/>
        <v>10</v>
      </c>
      <c r="AE19" s="16">
        <f t="shared" si="3"/>
        <v>9.98</v>
      </c>
      <c r="AF19" s="16">
        <f t="shared" si="3"/>
        <v>10</v>
      </c>
      <c r="AG19" s="16"/>
      <c r="AH19" s="16">
        <f>MAX(AH2:AH16)</f>
        <v>52</v>
      </c>
      <c r="AI19" s="16">
        <f>MAX(AI2:AI16)</f>
        <v>218</v>
      </c>
      <c r="AJ19" s="16"/>
      <c r="AK19" s="16"/>
      <c r="AL19" s="16">
        <f>MAX(AL2:AL16)</f>
        <v>450</v>
      </c>
      <c r="AM19" s="144">
        <f>MAX(AM2:AM16)</f>
        <v>0.95614035087719296</v>
      </c>
      <c r="AN19" s="16">
        <f>MAX(AN2:AN16)</f>
        <v>69</v>
      </c>
      <c r="AO19" s="144">
        <f>MAX(AO2:AO16)</f>
        <v>1.5185185185185186</v>
      </c>
      <c r="AP19" s="16">
        <f>MAX(AP2:AP16)</f>
        <v>15</v>
      </c>
    </row>
    <row r="20" spans="1:42" x14ac:dyDescent="0.25">
      <c r="A20" s="16"/>
      <c r="B20" s="124"/>
      <c r="C20" s="124"/>
      <c r="G20" s="16">
        <f>MIN(G2:G16)</f>
        <v>111.19999999999999</v>
      </c>
      <c r="H20" s="143">
        <f>MIN(H2:H14)</f>
        <v>0.61777777777777776</v>
      </c>
      <c r="I20" s="16"/>
      <c r="J20" s="16">
        <f t="shared" ref="J20:AF20" si="4">MIN(J2:J16)</f>
        <v>81.399999999999991</v>
      </c>
      <c r="K20" s="16">
        <f t="shared" si="4"/>
        <v>10.8</v>
      </c>
      <c r="L20" s="16">
        <f t="shared" si="4"/>
        <v>11</v>
      </c>
      <c r="M20" s="16">
        <f t="shared" si="4"/>
        <v>24.150000000000002</v>
      </c>
      <c r="N20" s="16">
        <f t="shared" si="4"/>
        <v>42.010000000000005</v>
      </c>
      <c r="O20" s="16">
        <f t="shared" si="4"/>
        <v>16.84</v>
      </c>
      <c r="P20" s="16">
        <f t="shared" si="4"/>
        <v>21.299999999999997</v>
      </c>
      <c r="Q20" s="16">
        <f t="shared" si="4"/>
        <v>8.24</v>
      </c>
      <c r="R20" s="16">
        <f t="shared" si="4"/>
        <v>4.25</v>
      </c>
      <c r="S20" s="16">
        <f t="shared" si="4"/>
        <v>6.2</v>
      </c>
      <c r="T20" s="16">
        <f t="shared" si="4"/>
        <v>3.99</v>
      </c>
      <c r="U20" s="16">
        <f t="shared" si="4"/>
        <v>4.4000000000000004</v>
      </c>
      <c r="V20" s="16">
        <f t="shared" si="4"/>
        <v>7.56</v>
      </c>
      <c r="W20" s="16">
        <f t="shared" si="4"/>
        <v>4.0199999999999996</v>
      </c>
      <c r="X20" s="16">
        <f t="shared" si="4"/>
        <v>4.87</v>
      </c>
      <c r="Y20" s="16">
        <f t="shared" si="4"/>
        <v>4.46</v>
      </c>
      <c r="Z20" s="16">
        <f t="shared" si="4"/>
        <v>5.98</v>
      </c>
      <c r="AA20" s="16">
        <f t="shared" si="4"/>
        <v>5.8</v>
      </c>
      <c r="AB20" s="16">
        <f t="shared" si="4"/>
        <v>8.68</v>
      </c>
      <c r="AC20" s="16">
        <f t="shared" si="4"/>
        <v>8.16</v>
      </c>
      <c r="AD20" s="16">
        <f t="shared" si="4"/>
        <v>4.8</v>
      </c>
      <c r="AE20" s="16">
        <f t="shared" si="4"/>
        <v>8.07</v>
      </c>
      <c r="AF20" s="16">
        <f t="shared" si="4"/>
        <v>8.3699999999999992</v>
      </c>
      <c r="AG20" s="16"/>
      <c r="AH20" s="16">
        <f>MIN(AH2:AH16)</f>
        <v>13</v>
      </c>
      <c r="AI20" s="16">
        <f>MIN(AI2:AI16)</f>
        <v>35</v>
      </c>
      <c r="AJ20" s="16"/>
      <c r="AK20" s="16"/>
      <c r="AL20" s="16">
        <f>MIN(AL2:AL16)</f>
        <v>117</v>
      </c>
      <c r="AM20" s="144">
        <f>MIN(AM2:AM16)</f>
        <v>0.11864406779661017</v>
      </c>
      <c r="AN20" s="16">
        <f>MIN(AN2:AN16)</f>
        <v>14</v>
      </c>
      <c r="AO20" s="144">
        <f>MIN(AO2:AO16)</f>
        <v>0.30232558139534882</v>
      </c>
      <c r="AP20" s="16">
        <f>MIN(AP2:AP16)</f>
        <v>1</v>
      </c>
    </row>
    <row r="21" spans="1:42" x14ac:dyDescent="0.25">
      <c r="A21" s="16"/>
      <c r="B21" s="124"/>
      <c r="C21" s="124"/>
      <c r="G21" s="16">
        <f>AVERAGE(G2:G16)</f>
        <v>125.366</v>
      </c>
      <c r="H21" s="143">
        <f>AVERAGE(H2:H14)</f>
        <v>0.69969230769230772</v>
      </c>
      <c r="I21" s="16"/>
      <c r="J21" s="16">
        <f t="shared" ref="J21:AF21" si="5">AVERAGE(J2:J16)</f>
        <v>93.912666666666667</v>
      </c>
      <c r="K21" s="16">
        <f t="shared" si="5"/>
        <v>17.453333333333333</v>
      </c>
      <c r="L21" s="16">
        <f t="shared" si="5"/>
        <v>14</v>
      </c>
      <c r="M21" s="16">
        <f t="shared" si="5"/>
        <v>29.612666666666662</v>
      </c>
      <c r="N21" s="16">
        <f t="shared" si="5"/>
        <v>48.776666666666664</v>
      </c>
      <c r="O21" s="16">
        <f t="shared" si="5"/>
        <v>19.192</v>
      </c>
      <c r="P21" s="16">
        <f t="shared" si="5"/>
        <v>27.78466666666667</v>
      </c>
      <c r="Q21" s="16">
        <f t="shared" si="5"/>
        <v>9.0459999999999994</v>
      </c>
      <c r="R21" s="16">
        <f t="shared" si="5"/>
        <v>8.060666666666668</v>
      </c>
      <c r="S21" s="16">
        <f t="shared" si="5"/>
        <v>7.6726666666666672</v>
      </c>
      <c r="T21" s="16">
        <f t="shared" si="5"/>
        <v>4.8333333333333321</v>
      </c>
      <c r="U21" s="16">
        <f t="shared" si="5"/>
        <v>6.7453333333333338</v>
      </c>
      <c r="V21" s="16">
        <f t="shared" si="5"/>
        <v>8.3053333333333335</v>
      </c>
      <c r="W21" s="16">
        <f t="shared" si="5"/>
        <v>4.9426666666666668</v>
      </c>
      <c r="X21" s="16">
        <f t="shared" si="5"/>
        <v>6.4053333333333331</v>
      </c>
      <c r="Y21" s="16">
        <f t="shared" si="5"/>
        <v>7.0166666666666666</v>
      </c>
      <c r="Z21" s="16">
        <f t="shared" si="5"/>
        <v>7.3226666666666658</v>
      </c>
      <c r="AA21" s="16">
        <f t="shared" si="5"/>
        <v>8.0386666666666677</v>
      </c>
      <c r="AB21" s="16">
        <f t="shared" si="5"/>
        <v>9.5986666666666665</v>
      </c>
      <c r="AC21" s="16">
        <f t="shared" si="5"/>
        <v>9.5933333333333319</v>
      </c>
      <c r="AD21" s="16">
        <f t="shared" si="5"/>
        <v>9.059333333333333</v>
      </c>
      <c r="AE21" s="16">
        <f t="shared" si="5"/>
        <v>9.1639999999999997</v>
      </c>
      <c r="AF21" s="16">
        <f t="shared" si="5"/>
        <v>9.5613333333333319</v>
      </c>
      <c r="AG21" s="16"/>
      <c r="AH21" s="16">
        <f>AVERAGE(AH2:AH16)</f>
        <v>32.4</v>
      </c>
      <c r="AI21" s="16">
        <f>AVERAGE(AI2:AI16)</f>
        <v>110.13333333333334</v>
      </c>
      <c r="AJ21" s="16"/>
      <c r="AK21" s="16"/>
      <c r="AL21" s="16">
        <f>AVERAGE(AL2:AL16)</f>
        <v>273.66666666666669</v>
      </c>
      <c r="AM21" s="144">
        <f>AVERAGE(AM2:AM16)</f>
        <v>0.42886369380024003</v>
      </c>
      <c r="AN21" s="16">
        <f>AVERAGE(AN2:AN16)</f>
        <v>35.06666666666667</v>
      </c>
      <c r="AO21" s="144">
        <f>AVERAGE(AO2:AO16)</f>
        <v>0.99206817694783977</v>
      </c>
      <c r="AP21" s="16">
        <f>AVERAGE(AP2:AP16)</f>
        <v>8</v>
      </c>
    </row>
    <row r="22" spans="1:42" x14ac:dyDescent="0.25">
      <c r="A22" s="17"/>
      <c r="B22" s="124"/>
      <c r="C22" s="124"/>
      <c r="H22" s="15"/>
      <c r="I22" s="17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8"/>
      <c r="AI22" s="18"/>
      <c r="AJ22" s="18"/>
      <c r="AK22" s="18"/>
      <c r="AL22" s="18"/>
      <c r="AM22" s="18"/>
      <c r="AN22" s="18"/>
      <c r="AO22" s="19"/>
    </row>
    <row r="23" spans="1:42" x14ac:dyDescent="0.25">
      <c r="A23" s="17"/>
      <c r="B23" s="124"/>
      <c r="C23" s="124"/>
      <c r="H23" s="15"/>
      <c r="I23" s="17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8"/>
      <c r="AI23" s="18"/>
      <c r="AJ23" s="18"/>
      <c r="AK23" s="18"/>
      <c r="AL23" s="18"/>
      <c r="AM23" s="18"/>
      <c r="AN23" s="18"/>
      <c r="AO23" s="19"/>
    </row>
    <row r="24" spans="1:42" x14ac:dyDescent="0.25">
      <c r="A24" s="17"/>
      <c r="B24" s="124"/>
      <c r="C24" s="124"/>
      <c r="H24" s="15"/>
      <c r="I24" s="17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8"/>
      <c r="AI24" s="18"/>
      <c r="AJ24" s="18"/>
      <c r="AK24" s="18"/>
      <c r="AL24" s="18"/>
      <c r="AM24" s="18"/>
      <c r="AN24" s="18"/>
      <c r="AO24" s="19"/>
    </row>
    <row r="25" spans="1:42" x14ac:dyDescent="0.25">
      <c r="A25" s="17"/>
      <c r="B25" s="124"/>
      <c r="C25" s="124"/>
      <c r="H25" s="15"/>
      <c r="I25" s="17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8"/>
      <c r="AI25" s="18"/>
      <c r="AJ25" s="18"/>
      <c r="AK25" s="18"/>
      <c r="AL25" s="18"/>
      <c r="AM25" s="18"/>
      <c r="AN25" s="18"/>
      <c r="AO25" s="19"/>
    </row>
    <row r="26" spans="1:42" x14ac:dyDescent="0.25">
      <c r="A26" s="17"/>
      <c r="B26" s="124"/>
      <c r="C26" s="124"/>
      <c r="H26" s="15"/>
      <c r="I26" s="17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8"/>
      <c r="AI26" s="18"/>
      <c r="AJ26" s="18"/>
      <c r="AK26" s="18"/>
      <c r="AL26" s="18"/>
      <c r="AM26" s="18"/>
      <c r="AN26" s="18"/>
      <c r="AO26" s="19"/>
    </row>
    <row r="27" spans="1:42" x14ac:dyDescent="0.25">
      <c r="A27" s="17"/>
      <c r="B27" s="124"/>
      <c r="C27" s="124"/>
      <c r="H27" s="15"/>
      <c r="I27" s="17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8"/>
      <c r="AI27" s="18"/>
      <c r="AJ27" s="18"/>
      <c r="AK27" s="18"/>
      <c r="AL27" s="18"/>
      <c r="AM27" s="18"/>
      <c r="AN27" s="18"/>
      <c r="AO27" s="19"/>
    </row>
    <row r="28" spans="1:42" x14ac:dyDescent="0.25">
      <c r="A28" s="17"/>
      <c r="B28" s="124"/>
      <c r="C28" s="124"/>
      <c r="H28" s="15"/>
      <c r="I28" s="17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20"/>
      <c r="AI28" s="20"/>
      <c r="AJ28" s="18"/>
      <c r="AK28" s="18"/>
      <c r="AL28" s="18"/>
      <c r="AM28" s="18"/>
      <c r="AN28" s="18"/>
      <c r="AO28" s="19"/>
    </row>
    <row r="29" spans="1:42" x14ac:dyDescent="0.25">
      <c r="A29" s="17"/>
      <c r="B29" s="124"/>
      <c r="C29" s="124"/>
      <c r="H29" s="15"/>
      <c r="I29" s="17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8"/>
      <c r="AI29" s="18"/>
      <c r="AJ29" s="18"/>
      <c r="AK29" s="18"/>
      <c r="AL29" s="18"/>
      <c r="AM29" s="18"/>
      <c r="AN29" s="18"/>
      <c r="AO29" s="19"/>
    </row>
    <row r="30" spans="1:42" x14ac:dyDescent="0.25">
      <c r="A30" s="17"/>
      <c r="B30" s="124"/>
      <c r="C30" s="124"/>
      <c r="H30" s="15"/>
      <c r="I30" s="17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8"/>
      <c r="AI30" s="18"/>
      <c r="AJ30" s="18"/>
      <c r="AK30" s="18"/>
      <c r="AL30" s="18"/>
      <c r="AM30" s="18"/>
      <c r="AN30" s="18"/>
      <c r="AO30" s="19"/>
    </row>
    <row r="31" spans="1:42" x14ac:dyDescent="0.25">
      <c r="A31" s="17"/>
      <c r="B31" s="124"/>
      <c r="C31" s="124"/>
      <c r="H31" s="15"/>
      <c r="I31" s="17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8"/>
      <c r="AI31" s="18"/>
      <c r="AJ31" s="18"/>
      <c r="AK31" s="18"/>
      <c r="AL31" s="18"/>
      <c r="AM31" s="18"/>
      <c r="AN31" s="18"/>
      <c r="AO31" s="19"/>
    </row>
    <row r="32" spans="1:42" x14ac:dyDescent="0.25">
      <c r="A32" s="17"/>
      <c r="B32" s="124"/>
      <c r="C32" s="124"/>
      <c r="H32" s="15"/>
      <c r="I32" s="17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8"/>
      <c r="AI32" s="18"/>
      <c r="AJ32" s="18"/>
      <c r="AK32" s="18"/>
      <c r="AL32" s="18"/>
      <c r="AM32" s="18"/>
      <c r="AN32" s="18"/>
      <c r="AO32" s="19"/>
    </row>
    <row r="33" spans="1:41" x14ac:dyDescent="0.25">
      <c r="A33" s="17"/>
      <c r="B33" s="124"/>
      <c r="C33" s="124"/>
      <c r="H33" s="15"/>
      <c r="I33" s="17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8"/>
      <c r="AI33" s="18"/>
      <c r="AJ33" s="18"/>
      <c r="AK33" s="18"/>
      <c r="AL33" s="18"/>
      <c r="AM33" s="18"/>
      <c r="AN33" s="18"/>
      <c r="AO33" s="19"/>
    </row>
    <row r="34" spans="1:41" x14ac:dyDescent="0.25">
      <c r="A34" s="17"/>
      <c r="B34" s="124"/>
      <c r="C34" s="124"/>
      <c r="H34" s="15"/>
      <c r="I34" s="17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8"/>
      <c r="AI34" s="18"/>
      <c r="AJ34" s="18"/>
      <c r="AK34" s="18"/>
      <c r="AL34" s="18"/>
      <c r="AM34" s="18"/>
      <c r="AN34" s="18"/>
      <c r="AO34" s="19"/>
    </row>
    <row r="35" spans="1:41" x14ac:dyDescent="0.25">
      <c r="A35" s="17"/>
      <c r="B35" s="124"/>
      <c r="C35" s="124"/>
      <c r="H35" s="15"/>
      <c r="I35" s="17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8"/>
      <c r="AI35" s="18"/>
      <c r="AJ35" s="18"/>
      <c r="AK35" s="18"/>
      <c r="AL35" s="18"/>
      <c r="AM35" s="18"/>
      <c r="AN35" s="18"/>
      <c r="AO35" s="19"/>
    </row>
    <row r="36" spans="1:41" x14ac:dyDescent="0.25">
      <c r="A36" s="17"/>
      <c r="H36" s="15"/>
      <c r="I36" s="17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8"/>
      <c r="AI36" s="18"/>
      <c r="AJ36" s="18"/>
      <c r="AK36" s="18"/>
      <c r="AL36" s="18"/>
      <c r="AM36" s="18"/>
      <c r="AN36" s="18"/>
      <c r="AO36" s="19"/>
    </row>
    <row r="37" spans="1:41" x14ac:dyDescent="0.25">
      <c r="A37" s="17"/>
      <c r="H37" s="15"/>
      <c r="I37" s="17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8"/>
      <c r="AI37" s="18"/>
      <c r="AJ37" s="18"/>
      <c r="AK37" s="18"/>
      <c r="AL37" s="18"/>
      <c r="AM37" s="18"/>
      <c r="AN37" s="18"/>
      <c r="AO37" s="19"/>
    </row>
    <row r="38" spans="1:41" x14ac:dyDescent="0.25">
      <c r="A38" s="17"/>
      <c r="H38" s="15"/>
      <c r="I38" s="17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8"/>
      <c r="AI38" s="18"/>
      <c r="AJ38" s="18"/>
      <c r="AK38" s="18"/>
      <c r="AL38" s="18"/>
      <c r="AM38" s="18"/>
      <c r="AN38" s="18"/>
      <c r="AO38" s="19"/>
    </row>
    <row r="39" spans="1:41" x14ac:dyDescent="0.25">
      <c r="A39" s="17"/>
      <c r="H39" s="15"/>
      <c r="I39" s="17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8"/>
      <c r="AI39" s="18"/>
      <c r="AJ39" s="18"/>
      <c r="AK39" s="18"/>
      <c r="AL39" s="18"/>
      <c r="AM39" s="18"/>
      <c r="AN39" s="18"/>
      <c r="AO39" s="19"/>
    </row>
    <row r="40" spans="1:41" x14ac:dyDescent="0.25">
      <c r="A40" s="17"/>
      <c r="H40" s="15"/>
      <c r="I40" s="17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8"/>
      <c r="AI40" s="18"/>
      <c r="AJ40" s="18"/>
      <c r="AK40" s="18"/>
      <c r="AL40" s="18"/>
      <c r="AM40" s="18"/>
      <c r="AN40" s="18"/>
      <c r="AO40" s="19"/>
    </row>
    <row r="41" spans="1:41" x14ac:dyDescent="0.25">
      <c r="A41" s="17"/>
      <c r="H41" s="15"/>
      <c r="I41" s="17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8"/>
      <c r="AI41" s="18"/>
      <c r="AJ41" s="18"/>
      <c r="AK41" s="18"/>
      <c r="AL41" s="18"/>
      <c r="AM41" s="18"/>
      <c r="AN41" s="18"/>
      <c r="AO41" s="19"/>
    </row>
    <row r="42" spans="1:41" x14ac:dyDescent="0.25">
      <c r="A42" s="17"/>
      <c r="H42" s="15"/>
      <c r="I42" s="17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8"/>
      <c r="AI42" s="18"/>
      <c r="AJ42" s="18"/>
      <c r="AK42" s="18"/>
      <c r="AL42" s="18"/>
      <c r="AM42" s="18"/>
      <c r="AN42" s="18"/>
      <c r="AO42" s="19"/>
    </row>
    <row r="43" spans="1:41" x14ac:dyDescent="0.25">
      <c r="A43" s="17"/>
      <c r="H43" s="15"/>
      <c r="I43" s="17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8"/>
      <c r="AI43" s="18"/>
      <c r="AJ43" s="18"/>
      <c r="AK43" s="18"/>
      <c r="AL43" s="18"/>
      <c r="AM43" s="18"/>
      <c r="AN43" s="18"/>
      <c r="AO43" s="19"/>
    </row>
    <row r="44" spans="1:41" x14ac:dyDescent="0.25">
      <c r="A44" s="17"/>
      <c r="H44" s="15"/>
      <c r="I44" s="17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8"/>
      <c r="AI44" s="18"/>
      <c r="AJ44" s="18"/>
      <c r="AK44" s="18"/>
      <c r="AL44" s="18"/>
      <c r="AM44" s="18"/>
      <c r="AN44" s="18"/>
      <c r="AO44" s="19"/>
    </row>
    <row r="45" spans="1:41" x14ac:dyDescent="0.25">
      <c r="A45" s="17"/>
      <c r="H45" s="15"/>
      <c r="I45" s="17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8"/>
      <c r="AI45" s="18"/>
      <c r="AJ45" s="18"/>
      <c r="AK45" s="18"/>
      <c r="AL45" s="18"/>
      <c r="AM45" s="18"/>
      <c r="AN45" s="18"/>
      <c r="AO45" s="19"/>
    </row>
    <row r="46" spans="1:41" x14ac:dyDescent="0.25">
      <c r="A46" s="17"/>
      <c r="H46" s="15"/>
      <c r="I46" s="17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8"/>
      <c r="AI46" s="18"/>
      <c r="AJ46" s="18"/>
      <c r="AK46" s="18"/>
      <c r="AL46" s="18"/>
      <c r="AM46" s="18"/>
      <c r="AN46" s="18"/>
      <c r="AO46" s="19"/>
    </row>
    <row r="47" spans="1:41" x14ac:dyDescent="0.25">
      <c r="A47" s="17"/>
      <c r="H47" s="15"/>
      <c r="I47" s="17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8"/>
      <c r="AI47" s="18"/>
      <c r="AJ47" s="18"/>
      <c r="AK47" s="18"/>
      <c r="AL47" s="18"/>
      <c r="AM47" s="18"/>
      <c r="AN47" s="18"/>
      <c r="AO47" s="19"/>
    </row>
    <row r="48" spans="1:41" x14ac:dyDescent="0.25">
      <c r="A48" s="17"/>
      <c r="H48" s="15"/>
      <c r="I48" s="17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8"/>
      <c r="AI48" s="18"/>
      <c r="AJ48" s="18"/>
      <c r="AK48" s="18"/>
      <c r="AL48" s="18"/>
      <c r="AM48" s="18"/>
      <c r="AN48" s="18"/>
      <c r="AO48" s="19"/>
    </row>
    <row r="49" spans="1:41" x14ac:dyDescent="0.25">
      <c r="A49" s="17"/>
      <c r="H49" s="15"/>
      <c r="I49" s="17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8"/>
      <c r="AI49" s="18"/>
      <c r="AJ49" s="18"/>
      <c r="AK49" s="18"/>
      <c r="AL49" s="18"/>
      <c r="AM49" s="18"/>
      <c r="AN49" s="18"/>
      <c r="AO49" s="19"/>
    </row>
    <row r="50" spans="1:41" x14ac:dyDescent="0.25">
      <c r="A50" s="17"/>
      <c r="H50" s="15"/>
      <c r="I50" s="17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8"/>
      <c r="AI50" s="18"/>
      <c r="AJ50" s="18"/>
      <c r="AK50" s="18"/>
      <c r="AL50" s="18"/>
      <c r="AM50" s="18"/>
      <c r="AN50" s="18"/>
      <c r="AO50" s="19"/>
    </row>
    <row r="51" spans="1:41" x14ac:dyDescent="0.25">
      <c r="A51" s="17"/>
      <c r="H51" s="15"/>
      <c r="I51" s="17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8"/>
      <c r="AI51" s="18"/>
      <c r="AJ51" s="18"/>
      <c r="AK51" s="18"/>
      <c r="AL51" s="18"/>
      <c r="AM51" s="18"/>
      <c r="AN51" s="18"/>
      <c r="AO51" s="19"/>
    </row>
    <row r="52" spans="1:41" x14ac:dyDescent="0.25">
      <c r="A52" s="17"/>
      <c r="H52" s="15"/>
      <c r="I52" s="17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8"/>
      <c r="AI52" s="18"/>
      <c r="AJ52" s="18"/>
      <c r="AK52" s="18"/>
      <c r="AL52" s="18"/>
      <c r="AM52" s="18"/>
      <c r="AN52" s="18"/>
      <c r="AO52" s="19"/>
    </row>
    <row r="53" spans="1:41" x14ac:dyDescent="0.25">
      <c r="A53" s="17"/>
      <c r="H53" s="15"/>
      <c r="I53" s="17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8"/>
      <c r="AI53" s="18"/>
      <c r="AJ53" s="18"/>
      <c r="AK53" s="18"/>
      <c r="AL53" s="18"/>
      <c r="AM53" s="18"/>
      <c r="AN53" s="18"/>
      <c r="AO53" s="19"/>
    </row>
    <row r="54" spans="1:41" x14ac:dyDescent="0.25">
      <c r="A54" s="17"/>
      <c r="H54" s="15"/>
      <c r="I54" s="17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8"/>
      <c r="AI54" s="18"/>
      <c r="AJ54" s="18"/>
      <c r="AK54" s="18"/>
      <c r="AL54" s="18"/>
      <c r="AM54" s="18"/>
      <c r="AN54" s="18"/>
      <c r="AO54" s="19"/>
    </row>
    <row r="55" spans="1:41" x14ac:dyDescent="0.25">
      <c r="A55" s="17"/>
      <c r="H55" s="15"/>
      <c r="I55" s="17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8"/>
      <c r="AI55" s="18"/>
      <c r="AJ55" s="18"/>
      <c r="AK55" s="18"/>
      <c r="AL55" s="18"/>
      <c r="AM55" s="18"/>
      <c r="AN55" s="18"/>
      <c r="AO55" s="19"/>
    </row>
    <row r="56" spans="1:41" x14ac:dyDescent="0.25">
      <c r="A56" s="17"/>
      <c r="H56" s="15"/>
      <c r="I56" s="17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8"/>
      <c r="AI56" s="18"/>
      <c r="AJ56" s="18"/>
      <c r="AK56" s="18"/>
      <c r="AL56" s="18"/>
      <c r="AM56" s="18"/>
      <c r="AN56" s="18"/>
      <c r="AO56" s="19"/>
    </row>
    <row r="57" spans="1:41" x14ac:dyDescent="0.25">
      <c r="A57" s="17"/>
      <c r="H57" s="15"/>
      <c r="I57" s="17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8"/>
      <c r="AI57" s="18"/>
      <c r="AJ57" s="18"/>
      <c r="AK57" s="18"/>
      <c r="AL57" s="18"/>
      <c r="AM57" s="18"/>
      <c r="AN57" s="18"/>
      <c r="AO57" s="19"/>
    </row>
    <row r="58" spans="1:41" x14ac:dyDescent="0.25">
      <c r="A58" s="17"/>
      <c r="H58" s="15"/>
      <c r="I58" s="17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8"/>
      <c r="AI58" s="18"/>
      <c r="AJ58" s="18"/>
      <c r="AK58" s="18"/>
      <c r="AL58" s="18"/>
      <c r="AM58" s="18"/>
      <c r="AN58" s="18"/>
      <c r="AO58" s="19"/>
    </row>
    <row r="59" spans="1:41" x14ac:dyDescent="0.25">
      <c r="A59" s="17"/>
      <c r="H59" s="15"/>
      <c r="I59" s="17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8"/>
      <c r="AI59" s="18"/>
      <c r="AJ59" s="18"/>
      <c r="AK59" s="18"/>
      <c r="AL59" s="18"/>
      <c r="AM59" s="18"/>
      <c r="AN59" s="18"/>
      <c r="AO59" s="19"/>
    </row>
    <row r="60" spans="1:41" x14ac:dyDescent="0.25">
      <c r="A60" s="17"/>
      <c r="H60" s="15"/>
      <c r="I60" s="17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8"/>
      <c r="AI60" s="18"/>
      <c r="AJ60" s="18"/>
      <c r="AK60" s="18"/>
      <c r="AL60" s="18"/>
      <c r="AM60" s="18"/>
      <c r="AN60" s="18"/>
      <c r="AO60" s="19"/>
    </row>
    <row r="61" spans="1:41" x14ac:dyDescent="0.25">
      <c r="A61" s="17"/>
      <c r="H61" s="15"/>
      <c r="I61" s="17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8"/>
      <c r="AI61" s="18"/>
      <c r="AJ61" s="18"/>
      <c r="AK61" s="18"/>
      <c r="AL61" s="18"/>
      <c r="AM61" s="18"/>
      <c r="AN61" s="18"/>
      <c r="AO61" s="19"/>
    </row>
    <row r="62" spans="1:41" x14ac:dyDescent="0.25">
      <c r="A62" s="17"/>
      <c r="H62" s="15"/>
      <c r="I62" s="17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21"/>
      <c r="AI62" s="21"/>
      <c r="AJ62" s="18"/>
      <c r="AK62" s="18"/>
      <c r="AL62" s="18"/>
      <c r="AM62" s="18"/>
      <c r="AN62" s="18"/>
      <c r="AO62" s="19"/>
    </row>
    <row r="63" spans="1:41" x14ac:dyDescent="0.25">
      <c r="A63" s="17"/>
      <c r="H63" s="15"/>
      <c r="I63" s="17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8"/>
      <c r="AI63" s="18"/>
      <c r="AJ63" s="18"/>
      <c r="AK63" s="18"/>
      <c r="AL63" s="18"/>
      <c r="AM63" s="18"/>
      <c r="AN63" s="18"/>
      <c r="AO63" s="19"/>
    </row>
    <row r="64" spans="1:41" x14ac:dyDescent="0.25">
      <c r="A64" s="17"/>
      <c r="H64" s="15"/>
      <c r="I64" s="17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8"/>
      <c r="AI64" s="18"/>
      <c r="AJ64" s="18"/>
      <c r="AK64" s="18"/>
      <c r="AL64" s="18"/>
      <c r="AM64" s="18"/>
      <c r="AN64" s="18"/>
      <c r="AO64" s="19"/>
    </row>
    <row r="65" spans="1:41" x14ac:dyDescent="0.25">
      <c r="A65" s="17"/>
      <c r="H65" s="15"/>
      <c r="I65" s="17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8"/>
      <c r="AI65" s="18"/>
      <c r="AJ65" s="18"/>
      <c r="AK65" s="18"/>
      <c r="AL65" s="18"/>
      <c r="AM65" s="18"/>
      <c r="AN65" s="18"/>
      <c r="AO65" s="19"/>
    </row>
    <row r="66" spans="1:41" x14ac:dyDescent="0.25">
      <c r="A66" s="17"/>
      <c r="H66" s="15"/>
      <c r="I66" s="17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8"/>
      <c r="AI66" s="18"/>
      <c r="AJ66" s="18"/>
      <c r="AK66" s="18"/>
      <c r="AL66" s="18"/>
      <c r="AM66" s="18"/>
      <c r="AN66" s="18"/>
      <c r="AO66" s="19"/>
    </row>
    <row r="67" spans="1:41" x14ac:dyDescent="0.25">
      <c r="A67" s="17"/>
      <c r="H67" s="15"/>
      <c r="I67" s="1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8"/>
      <c r="AI67" s="18"/>
      <c r="AJ67" s="18"/>
      <c r="AK67" s="18"/>
      <c r="AL67" s="18"/>
      <c r="AM67" s="18"/>
      <c r="AN67" s="18"/>
      <c r="AO67" s="19"/>
    </row>
    <row r="68" spans="1:41" x14ac:dyDescent="0.25">
      <c r="A68" s="17"/>
      <c r="H68" s="15"/>
      <c r="I68" s="1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8"/>
      <c r="AI68" s="18"/>
      <c r="AJ68" s="18"/>
      <c r="AK68" s="18"/>
      <c r="AL68" s="18"/>
      <c r="AM68" s="18"/>
      <c r="AN68" s="18"/>
      <c r="AO68" s="19"/>
    </row>
    <row r="69" spans="1:41" x14ac:dyDescent="0.25">
      <c r="A69" s="17"/>
      <c r="H69" s="15"/>
      <c r="I69" s="1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8"/>
      <c r="AI69" s="18"/>
      <c r="AJ69" s="18"/>
      <c r="AK69" s="18"/>
      <c r="AL69" s="18"/>
      <c r="AM69" s="18"/>
      <c r="AN69" s="18"/>
      <c r="AO69" s="19"/>
    </row>
    <row r="70" spans="1:41" x14ac:dyDescent="0.25">
      <c r="A70" s="17"/>
      <c r="H70" s="15"/>
      <c r="I70" s="1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8"/>
      <c r="AI70" s="18"/>
      <c r="AJ70" s="18"/>
      <c r="AK70" s="18"/>
      <c r="AL70" s="18"/>
      <c r="AM70" s="18"/>
      <c r="AN70" s="18"/>
      <c r="AO70" s="19"/>
    </row>
    <row r="71" spans="1:41" x14ac:dyDescent="0.25">
      <c r="A71" s="17"/>
      <c r="H71" s="15"/>
      <c r="I71" s="1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8"/>
      <c r="AI71" s="18"/>
      <c r="AJ71" s="18"/>
      <c r="AK71" s="18"/>
      <c r="AL71" s="18"/>
      <c r="AM71" s="18"/>
      <c r="AN71" s="18"/>
      <c r="AO71" s="19"/>
    </row>
    <row r="72" spans="1:41" x14ac:dyDescent="0.25">
      <c r="A72" s="17"/>
      <c r="H72" s="15"/>
      <c r="I72" s="1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8"/>
      <c r="AI72" s="18"/>
      <c r="AJ72" s="18"/>
      <c r="AK72" s="18"/>
      <c r="AL72" s="18"/>
      <c r="AM72" s="18"/>
      <c r="AN72" s="18"/>
      <c r="AO72" s="19"/>
    </row>
    <row r="73" spans="1:41" x14ac:dyDescent="0.25">
      <c r="A73" s="17"/>
      <c r="H73" s="15"/>
      <c r="I73" s="1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8"/>
      <c r="AI73" s="18"/>
      <c r="AJ73" s="18"/>
      <c r="AK73" s="18"/>
      <c r="AL73" s="18"/>
      <c r="AM73" s="18"/>
      <c r="AN73" s="18"/>
      <c r="AO73" s="19"/>
    </row>
    <row r="74" spans="1:41" x14ac:dyDescent="0.25">
      <c r="A74" s="17"/>
      <c r="H74" s="15"/>
      <c r="I74" s="1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8"/>
      <c r="AI74" s="18"/>
      <c r="AJ74" s="18"/>
      <c r="AK74" s="18"/>
      <c r="AL74" s="18"/>
      <c r="AM74" s="18"/>
      <c r="AN74" s="18"/>
      <c r="AO74" s="19"/>
    </row>
    <row r="75" spans="1:41" x14ac:dyDescent="0.25">
      <c r="A75" s="17"/>
      <c r="H75" s="15"/>
      <c r="I75" s="1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8"/>
      <c r="AI75" s="18"/>
      <c r="AJ75" s="18"/>
      <c r="AK75" s="18"/>
      <c r="AL75" s="18"/>
      <c r="AM75" s="18"/>
      <c r="AN75" s="18"/>
      <c r="AO75" s="19"/>
    </row>
    <row r="76" spans="1:41" x14ac:dyDescent="0.25">
      <c r="A76" s="17"/>
      <c r="H76" s="15"/>
      <c r="I76" s="1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8"/>
      <c r="AI76" s="18"/>
      <c r="AJ76" s="18"/>
      <c r="AK76" s="18"/>
      <c r="AL76" s="18"/>
      <c r="AM76" s="18"/>
      <c r="AN76" s="18"/>
      <c r="AO76" s="19"/>
    </row>
    <row r="77" spans="1:41" x14ac:dyDescent="0.25">
      <c r="A77" s="17"/>
      <c r="H77" s="15"/>
      <c r="I77" s="1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8"/>
      <c r="AI77" s="18"/>
      <c r="AJ77" s="18"/>
      <c r="AK77" s="18"/>
      <c r="AL77" s="18"/>
      <c r="AM77" s="18"/>
      <c r="AN77" s="18"/>
      <c r="AO77" s="19"/>
    </row>
    <row r="78" spans="1:41" x14ac:dyDescent="0.25">
      <c r="A78" s="17"/>
      <c r="H78" s="15"/>
      <c r="I78" s="1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8"/>
      <c r="AI78" s="18"/>
      <c r="AJ78" s="18"/>
      <c r="AK78" s="18"/>
      <c r="AL78" s="18"/>
      <c r="AM78" s="18"/>
      <c r="AN78" s="18"/>
      <c r="AO78" s="19"/>
    </row>
    <row r="79" spans="1:41" x14ac:dyDescent="0.25">
      <c r="A79" s="17"/>
      <c r="H79" s="15"/>
      <c r="I79" s="1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8"/>
      <c r="AI79" s="18"/>
      <c r="AJ79" s="18"/>
      <c r="AK79" s="18"/>
      <c r="AL79" s="18"/>
      <c r="AM79" s="18"/>
      <c r="AN79" s="18"/>
      <c r="AO79" s="19"/>
    </row>
    <row r="80" spans="1:41" x14ac:dyDescent="0.25">
      <c r="A80" s="17"/>
      <c r="H80" s="15"/>
      <c r="I80" s="17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8"/>
      <c r="AI80" s="18"/>
      <c r="AJ80" s="18"/>
      <c r="AK80" s="18"/>
      <c r="AL80" s="18"/>
      <c r="AM80" s="18"/>
      <c r="AN80" s="18"/>
      <c r="AO80" s="19"/>
    </row>
    <row r="81" spans="1:41" x14ac:dyDescent="0.25">
      <c r="A81" s="17"/>
      <c r="H81" s="15"/>
      <c r="I81" s="17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8"/>
      <c r="AI81" s="18"/>
      <c r="AJ81" s="18"/>
      <c r="AK81" s="18"/>
      <c r="AL81" s="18"/>
      <c r="AM81" s="18"/>
      <c r="AN81" s="18"/>
      <c r="AO81" s="19"/>
    </row>
    <row r="82" spans="1:41" x14ac:dyDescent="0.25">
      <c r="A82" s="17"/>
      <c r="H82" s="15"/>
      <c r="I82" s="17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8"/>
      <c r="AI82" s="18"/>
      <c r="AJ82" s="18"/>
      <c r="AK82" s="18"/>
      <c r="AL82" s="18"/>
      <c r="AM82" s="18"/>
      <c r="AN82" s="18"/>
      <c r="AO82" s="19"/>
    </row>
    <row r="83" spans="1:41" x14ac:dyDescent="0.25">
      <c r="A83" s="17"/>
      <c r="H83" s="15"/>
      <c r="I83" s="17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8"/>
      <c r="AI83" s="18"/>
      <c r="AJ83" s="18"/>
      <c r="AK83" s="18"/>
      <c r="AL83" s="18"/>
      <c r="AM83" s="18"/>
      <c r="AN83" s="18"/>
      <c r="AO83" s="19"/>
    </row>
    <row r="84" spans="1:41" x14ac:dyDescent="0.25">
      <c r="A84" s="17"/>
      <c r="H84" s="15"/>
      <c r="I84" s="17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8"/>
      <c r="AI84" s="18"/>
      <c r="AJ84" s="18"/>
      <c r="AK84" s="18"/>
      <c r="AL84" s="18"/>
      <c r="AM84" s="18"/>
      <c r="AN84" s="18"/>
      <c r="AO84" s="19"/>
    </row>
    <row r="85" spans="1:41" x14ac:dyDescent="0.25">
      <c r="A85" s="17"/>
      <c r="H85" s="15"/>
      <c r="I85" s="17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8"/>
      <c r="AI85" s="18"/>
      <c r="AJ85" s="18"/>
      <c r="AK85" s="18"/>
      <c r="AL85" s="18"/>
      <c r="AM85" s="18"/>
      <c r="AN85" s="18"/>
      <c r="AO85" s="19"/>
    </row>
    <row r="86" spans="1:41" x14ac:dyDescent="0.25">
      <c r="A86" s="17"/>
      <c r="H86" s="15"/>
      <c r="I86" s="17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8"/>
      <c r="AI86" s="18"/>
      <c r="AJ86" s="18"/>
      <c r="AK86" s="18"/>
      <c r="AL86" s="18"/>
      <c r="AM86" s="18"/>
      <c r="AN86" s="18"/>
      <c r="AO86" s="19"/>
    </row>
    <row r="87" spans="1:41" x14ac:dyDescent="0.25">
      <c r="A87" s="17"/>
      <c r="H87" s="15"/>
      <c r="I87" s="17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8"/>
      <c r="AI87" s="18"/>
      <c r="AJ87" s="18"/>
      <c r="AK87" s="18"/>
      <c r="AL87" s="18"/>
      <c r="AM87" s="18"/>
      <c r="AN87" s="18"/>
      <c r="AO87" s="19"/>
    </row>
    <row r="88" spans="1:41" x14ac:dyDescent="0.25">
      <c r="A88" s="17"/>
      <c r="H88" s="15"/>
      <c r="I88" s="17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8"/>
      <c r="AI88" s="18"/>
      <c r="AJ88" s="18"/>
      <c r="AK88" s="18"/>
      <c r="AL88" s="18"/>
      <c r="AM88" s="18"/>
      <c r="AN88" s="18"/>
      <c r="AO88" s="19"/>
    </row>
    <row r="89" spans="1:41" x14ac:dyDescent="0.25">
      <c r="A89" s="17"/>
      <c r="H89" s="15"/>
      <c r="I89" s="17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8"/>
      <c r="AI89" s="18"/>
      <c r="AJ89" s="18"/>
      <c r="AK89" s="18"/>
      <c r="AL89" s="18"/>
      <c r="AM89" s="18"/>
      <c r="AN89" s="18"/>
      <c r="AO89" s="19"/>
    </row>
    <row r="90" spans="1:41" x14ac:dyDescent="0.25">
      <c r="A90" s="17"/>
      <c r="H90" s="15"/>
      <c r="I90" s="17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8"/>
      <c r="AI90" s="18"/>
      <c r="AJ90" s="18"/>
      <c r="AK90" s="18"/>
      <c r="AL90" s="18"/>
      <c r="AM90" s="18"/>
      <c r="AN90" s="18"/>
      <c r="AO90" s="19"/>
    </row>
    <row r="91" spans="1:41" x14ac:dyDescent="0.25">
      <c r="A91" s="17"/>
      <c r="H91" s="15"/>
      <c r="I91" s="17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8"/>
      <c r="AI91" s="18"/>
      <c r="AJ91" s="18"/>
      <c r="AK91" s="18"/>
      <c r="AL91" s="18"/>
      <c r="AM91" s="18"/>
      <c r="AN91" s="18"/>
      <c r="AO91" s="19"/>
    </row>
    <row r="92" spans="1:41" x14ac:dyDescent="0.25">
      <c r="A92" s="17"/>
      <c r="H92" s="15"/>
      <c r="I92" s="17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8"/>
      <c r="AI92" s="18"/>
      <c r="AJ92" s="18"/>
      <c r="AK92" s="18"/>
      <c r="AL92" s="18"/>
      <c r="AM92" s="18"/>
      <c r="AN92" s="18"/>
      <c r="AO92" s="19"/>
    </row>
    <row r="93" spans="1:41" x14ac:dyDescent="0.25">
      <c r="A93" s="17"/>
      <c r="H93" s="15"/>
      <c r="I93" s="17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8"/>
      <c r="AI93" s="18"/>
      <c r="AJ93" s="18"/>
      <c r="AK93" s="18"/>
      <c r="AL93" s="18"/>
      <c r="AM93" s="18"/>
      <c r="AN93" s="18"/>
      <c r="AO93" s="19"/>
    </row>
    <row r="94" spans="1:41" x14ac:dyDescent="0.25">
      <c r="A94" s="17"/>
      <c r="H94" s="15"/>
      <c r="I94" s="17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8"/>
      <c r="AI94" s="18"/>
      <c r="AJ94" s="18"/>
      <c r="AK94" s="18"/>
      <c r="AL94" s="18"/>
      <c r="AM94" s="18"/>
      <c r="AN94" s="18"/>
      <c r="AO94" s="19"/>
    </row>
    <row r="95" spans="1:41" x14ac:dyDescent="0.25">
      <c r="A95" s="17"/>
      <c r="H95" s="15"/>
      <c r="I95" s="17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8"/>
      <c r="AI95" s="18"/>
      <c r="AJ95" s="18"/>
      <c r="AK95" s="18"/>
      <c r="AL95" s="18"/>
      <c r="AM95" s="18"/>
      <c r="AN95" s="18"/>
      <c r="AO95" s="19"/>
    </row>
    <row r="96" spans="1:41" x14ac:dyDescent="0.25">
      <c r="A96" s="17"/>
      <c r="H96" s="15"/>
      <c r="I96" s="17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8"/>
      <c r="AI96" s="18"/>
      <c r="AJ96" s="18"/>
      <c r="AK96" s="18"/>
      <c r="AL96" s="18"/>
      <c r="AM96" s="18"/>
      <c r="AN96" s="18"/>
      <c r="AO96" s="19"/>
    </row>
    <row r="97" spans="1:41" x14ac:dyDescent="0.25">
      <c r="A97" s="17"/>
      <c r="H97" s="15"/>
      <c r="I97" s="17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8"/>
      <c r="AI97" s="18"/>
      <c r="AJ97" s="18"/>
      <c r="AK97" s="18"/>
      <c r="AL97" s="18"/>
      <c r="AM97" s="18"/>
      <c r="AN97" s="18"/>
      <c r="AO97" s="19"/>
    </row>
    <row r="98" spans="1:41" x14ac:dyDescent="0.25">
      <c r="A98" s="17"/>
      <c r="H98" s="15"/>
      <c r="I98" s="17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8"/>
      <c r="AI98" s="18"/>
      <c r="AJ98" s="18"/>
      <c r="AK98" s="18"/>
      <c r="AL98" s="18"/>
      <c r="AM98" s="18"/>
      <c r="AN98" s="18"/>
      <c r="AO98" s="19"/>
    </row>
    <row r="99" spans="1:41" x14ac:dyDescent="0.25">
      <c r="A99" s="17"/>
      <c r="H99" s="15"/>
      <c r="I99" s="17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8"/>
      <c r="AI99" s="18"/>
      <c r="AJ99" s="18"/>
      <c r="AK99" s="18"/>
      <c r="AL99" s="18"/>
      <c r="AM99" s="18"/>
      <c r="AN99" s="18"/>
      <c r="AO99" s="19"/>
    </row>
    <row r="100" spans="1:41" x14ac:dyDescent="0.25">
      <c r="A100" s="17"/>
      <c r="H100" s="15"/>
      <c r="I100" s="17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8"/>
      <c r="AI100" s="18"/>
      <c r="AJ100" s="18"/>
      <c r="AK100" s="18"/>
      <c r="AL100" s="18"/>
      <c r="AM100" s="18"/>
      <c r="AN100" s="18"/>
      <c r="AO100" s="19"/>
    </row>
    <row r="101" spans="1:41" x14ac:dyDescent="0.25">
      <c r="A101" s="17"/>
      <c r="H101" s="15"/>
      <c r="I101" s="17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8"/>
      <c r="AI101" s="18"/>
      <c r="AJ101" s="18"/>
      <c r="AK101" s="18"/>
      <c r="AL101" s="18"/>
      <c r="AM101" s="18"/>
      <c r="AN101" s="18"/>
      <c r="AO101" s="19"/>
    </row>
    <row r="102" spans="1:41" x14ac:dyDescent="0.25">
      <c r="A102" s="17"/>
      <c r="H102" s="15"/>
      <c r="I102" s="17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8"/>
      <c r="AI102" s="18"/>
      <c r="AJ102" s="18"/>
      <c r="AK102" s="18"/>
      <c r="AL102" s="18"/>
      <c r="AM102" s="18"/>
      <c r="AN102" s="18"/>
      <c r="AO102" s="19"/>
    </row>
    <row r="103" spans="1:41" x14ac:dyDescent="0.25">
      <c r="A103" s="17"/>
      <c r="H103" s="15"/>
      <c r="I103" s="17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8"/>
      <c r="AI103" s="18"/>
      <c r="AJ103" s="18"/>
      <c r="AK103" s="18"/>
      <c r="AL103" s="18"/>
      <c r="AM103" s="18"/>
      <c r="AN103" s="18"/>
      <c r="AO103" s="19"/>
    </row>
    <row r="104" spans="1:41" x14ac:dyDescent="0.25">
      <c r="A104" s="17"/>
      <c r="H104" s="15"/>
      <c r="I104" s="17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8"/>
      <c r="AI104" s="18"/>
      <c r="AJ104" s="18"/>
      <c r="AK104" s="18"/>
      <c r="AL104" s="18"/>
      <c r="AM104" s="18"/>
      <c r="AN104" s="18"/>
      <c r="AO104" s="19"/>
    </row>
    <row r="105" spans="1:41" x14ac:dyDescent="0.25">
      <c r="A105" s="17"/>
      <c r="H105" s="15"/>
      <c r="I105" s="17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8"/>
      <c r="AI105" s="18"/>
      <c r="AJ105" s="18"/>
      <c r="AK105" s="18"/>
      <c r="AL105" s="18"/>
      <c r="AM105" s="18"/>
      <c r="AN105" s="18"/>
      <c r="AO105" s="19"/>
    </row>
    <row r="106" spans="1:41" x14ac:dyDescent="0.25">
      <c r="A106" s="17"/>
      <c r="H106" s="15"/>
      <c r="I106" s="17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8"/>
      <c r="AI106" s="18"/>
      <c r="AJ106" s="18"/>
      <c r="AK106" s="18"/>
      <c r="AL106" s="18"/>
      <c r="AM106" s="18"/>
      <c r="AN106" s="18"/>
      <c r="AO106" s="19"/>
    </row>
    <row r="107" spans="1:41" x14ac:dyDescent="0.25">
      <c r="A107" s="17"/>
      <c r="H107" s="15"/>
      <c r="I107" s="17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8"/>
      <c r="AI107" s="18"/>
      <c r="AJ107" s="18"/>
      <c r="AK107" s="18"/>
      <c r="AL107" s="18"/>
      <c r="AM107" s="18"/>
      <c r="AN107" s="18"/>
      <c r="AO107" s="19"/>
    </row>
    <row r="108" spans="1:41" x14ac:dyDescent="0.25">
      <c r="A108" s="17"/>
      <c r="H108" s="15"/>
      <c r="I108" s="17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8"/>
      <c r="AI108" s="18"/>
      <c r="AJ108" s="18"/>
      <c r="AK108" s="18"/>
      <c r="AL108" s="18"/>
      <c r="AM108" s="18"/>
      <c r="AN108" s="18"/>
      <c r="AO108" s="19"/>
    </row>
    <row r="109" spans="1:41" x14ac:dyDescent="0.25">
      <c r="A109" s="17"/>
      <c r="H109" s="15"/>
      <c r="I109" s="17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8"/>
      <c r="AI109" s="18"/>
      <c r="AJ109" s="18"/>
      <c r="AK109" s="18"/>
      <c r="AL109" s="18"/>
      <c r="AM109" s="18"/>
      <c r="AN109" s="18"/>
      <c r="AO109" s="19"/>
    </row>
    <row r="110" spans="1:41" x14ac:dyDescent="0.25">
      <c r="A110" s="17"/>
      <c r="H110" s="15"/>
      <c r="I110" s="17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8"/>
      <c r="AI110" s="18"/>
      <c r="AJ110" s="18"/>
      <c r="AK110" s="18"/>
      <c r="AL110" s="18"/>
      <c r="AM110" s="18"/>
      <c r="AN110" s="18"/>
      <c r="AO110" s="19"/>
    </row>
    <row r="111" spans="1:41" x14ac:dyDescent="0.25">
      <c r="A111" s="17"/>
      <c r="H111" s="15"/>
      <c r="I111" s="17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8"/>
      <c r="AI111" s="18"/>
      <c r="AJ111" s="18"/>
      <c r="AK111" s="18"/>
      <c r="AL111" s="18"/>
      <c r="AM111" s="18"/>
      <c r="AN111" s="18"/>
      <c r="AO111" s="19"/>
    </row>
    <row r="112" spans="1:41" x14ac:dyDescent="0.25">
      <c r="A112" s="17"/>
      <c r="H112" s="15"/>
      <c r="I112" s="17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8"/>
      <c r="AI112" s="18"/>
      <c r="AJ112" s="18"/>
      <c r="AK112" s="18"/>
      <c r="AL112" s="18"/>
      <c r="AM112" s="18"/>
      <c r="AN112" s="18"/>
      <c r="AO112" s="19"/>
    </row>
    <row r="113" spans="1:41" x14ac:dyDescent="0.25">
      <c r="A113" s="17"/>
      <c r="H113" s="15"/>
      <c r="I113" s="17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8"/>
      <c r="AI113" s="18"/>
      <c r="AJ113" s="18"/>
      <c r="AK113" s="18"/>
      <c r="AL113" s="18"/>
      <c r="AM113" s="18"/>
      <c r="AN113" s="18"/>
      <c r="AO113" s="19"/>
    </row>
    <row r="114" spans="1:41" x14ac:dyDescent="0.25">
      <c r="A114" s="17"/>
      <c r="H114" s="15"/>
      <c r="I114" s="17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8"/>
      <c r="AI114" s="18"/>
      <c r="AJ114" s="18"/>
      <c r="AK114" s="18"/>
      <c r="AL114" s="18"/>
      <c r="AM114" s="18"/>
      <c r="AN114" s="18"/>
      <c r="AO114" s="19"/>
    </row>
    <row r="115" spans="1:41" x14ac:dyDescent="0.25">
      <c r="A115" s="17"/>
      <c r="H115" s="15"/>
      <c r="I115" s="17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8"/>
      <c r="AI115" s="18"/>
      <c r="AJ115" s="18"/>
      <c r="AK115" s="18"/>
      <c r="AL115" s="18"/>
      <c r="AM115" s="18"/>
      <c r="AN115" s="18"/>
      <c r="AO115" s="19"/>
    </row>
    <row r="116" spans="1:41" x14ac:dyDescent="0.25">
      <c r="A116" s="17"/>
      <c r="H116" s="15"/>
      <c r="I116" s="17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8"/>
      <c r="AI116" s="18"/>
      <c r="AJ116" s="18"/>
      <c r="AK116" s="18"/>
      <c r="AL116" s="18"/>
      <c r="AM116" s="18"/>
      <c r="AN116" s="18"/>
      <c r="AO116" s="19"/>
    </row>
    <row r="117" spans="1:41" x14ac:dyDescent="0.25">
      <c r="A117" s="17"/>
      <c r="H117" s="15"/>
      <c r="I117" s="17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8"/>
      <c r="AI117" s="18"/>
      <c r="AJ117" s="18"/>
      <c r="AK117" s="18"/>
      <c r="AL117" s="18"/>
      <c r="AM117" s="18"/>
      <c r="AN117" s="18"/>
      <c r="AO117" s="19"/>
    </row>
    <row r="118" spans="1:41" x14ac:dyDescent="0.25">
      <c r="A118" s="17"/>
      <c r="H118" s="15"/>
      <c r="I118" s="17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8"/>
      <c r="AI118" s="18"/>
      <c r="AJ118" s="18"/>
      <c r="AK118" s="18"/>
      <c r="AL118" s="18"/>
      <c r="AM118" s="18"/>
      <c r="AN118" s="18"/>
      <c r="AO118" s="19"/>
    </row>
    <row r="119" spans="1:41" x14ac:dyDescent="0.25">
      <c r="A119" s="17"/>
      <c r="H119" s="15"/>
      <c r="I119" s="17"/>
      <c r="J119" s="22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8"/>
      <c r="AI119" s="18"/>
      <c r="AJ119" s="18"/>
      <c r="AK119" s="18"/>
      <c r="AL119" s="18"/>
      <c r="AM119" s="18"/>
      <c r="AN119" s="18"/>
      <c r="AO119" s="19"/>
    </row>
    <row r="120" spans="1:41" x14ac:dyDescent="0.25">
      <c r="A120" s="17"/>
      <c r="H120" s="15"/>
      <c r="I120" s="17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8"/>
      <c r="AI120" s="18"/>
      <c r="AJ120" s="18"/>
      <c r="AK120" s="18"/>
      <c r="AL120" s="18"/>
      <c r="AM120" s="18"/>
      <c r="AN120" s="18"/>
      <c r="AO120" s="19"/>
    </row>
    <row r="121" spans="1:41" x14ac:dyDescent="0.25">
      <c r="A121" s="17"/>
      <c r="H121" s="15"/>
      <c r="I121" s="17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8"/>
      <c r="AI121" s="18"/>
      <c r="AJ121" s="18"/>
      <c r="AK121" s="18"/>
      <c r="AL121" s="18"/>
      <c r="AM121" s="18"/>
      <c r="AN121" s="18"/>
      <c r="AO121" s="19"/>
    </row>
    <row r="122" spans="1:41" x14ac:dyDescent="0.25">
      <c r="A122" s="17"/>
      <c r="H122" s="15"/>
      <c r="I122" s="17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8"/>
      <c r="AI122" s="18"/>
      <c r="AJ122" s="18"/>
      <c r="AK122" s="18"/>
      <c r="AL122" s="18"/>
      <c r="AM122" s="18"/>
      <c r="AN122" s="18"/>
      <c r="AO122" s="19"/>
    </row>
    <row r="123" spans="1:41" x14ac:dyDescent="0.25">
      <c r="A123" s="17"/>
      <c r="H123" s="15"/>
      <c r="I123" s="17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8"/>
      <c r="AI123" s="18"/>
      <c r="AJ123" s="18"/>
      <c r="AK123" s="18"/>
      <c r="AL123" s="18"/>
      <c r="AM123" s="18"/>
      <c r="AN123" s="18"/>
      <c r="AO123" s="19"/>
    </row>
    <row r="124" spans="1:41" x14ac:dyDescent="0.25">
      <c r="A124" s="17"/>
      <c r="H124" s="15"/>
      <c r="I124" s="17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8"/>
      <c r="AI124" s="18"/>
      <c r="AJ124" s="18"/>
      <c r="AK124" s="18"/>
      <c r="AL124" s="18"/>
      <c r="AM124" s="18"/>
      <c r="AN124" s="18"/>
      <c r="AO124" s="19"/>
    </row>
    <row r="125" spans="1:41" x14ac:dyDescent="0.25">
      <c r="A125" s="17"/>
      <c r="H125" s="15"/>
      <c r="I125" s="17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8"/>
      <c r="AI125" s="21"/>
      <c r="AJ125" s="18"/>
      <c r="AK125" s="18"/>
      <c r="AL125" s="18"/>
      <c r="AM125" s="18"/>
      <c r="AN125" s="18"/>
      <c r="AO125" s="19"/>
    </row>
    <row r="126" spans="1:41" x14ac:dyDescent="0.25">
      <c r="A126" s="17"/>
      <c r="H126" s="15"/>
      <c r="I126" s="17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8"/>
      <c r="AI126" s="18"/>
      <c r="AJ126" s="18"/>
      <c r="AK126" s="18"/>
      <c r="AL126" s="18"/>
      <c r="AM126" s="18"/>
      <c r="AN126" s="18"/>
      <c r="AO126" s="19"/>
    </row>
    <row r="127" spans="1:41" x14ac:dyDescent="0.25">
      <c r="A127" s="17"/>
      <c r="H127" s="15"/>
      <c r="I127" s="17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8"/>
      <c r="AI127" s="18"/>
      <c r="AJ127" s="18"/>
      <c r="AK127" s="18"/>
      <c r="AL127" s="18"/>
      <c r="AM127" s="18"/>
      <c r="AN127" s="18"/>
      <c r="AO127" s="19"/>
    </row>
    <row r="128" spans="1:41" x14ac:dyDescent="0.25">
      <c r="A128" s="17"/>
      <c r="H128" s="15"/>
      <c r="I128" s="17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8"/>
      <c r="AI128" s="21"/>
      <c r="AJ128" s="18"/>
      <c r="AK128" s="18"/>
      <c r="AL128" s="18"/>
      <c r="AM128" s="18"/>
      <c r="AN128" s="18"/>
      <c r="AO128" s="19"/>
    </row>
    <row r="129" spans="1:41" x14ac:dyDescent="0.25">
      <c r="A129" s="17"/>
      <c r="H129" s="15"/>
      <c r="I129" s="17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8"/>
      <c r="AI129" s="18"/>
      <c r="AJ129" s="18"/>
      <c r="AK129" s="18"/>
      <c r="AL129" s="18"/>
      <c r="AM129" s="18"/>
      <c r="AN129" s="18"/>
      <c r="AO129" s="19"/>
    </row>
    <row r="130" spans="1:41" x14ac:dyDescent="0.25">
      <c r="A130" s="17"/>
      <c r="H130" s="15"/>
      <c r="I130" s="17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8"/>
      <c r="AI130" s="18"/>
      <c r="AJ130" s="18"/>
      <c r="AK130" s="18"/>
      <c r="AL130" s="18"/>
      <c r="AM130" s="18"/>
      <c r="AN130" s="18"/>
      <c r="AO130" s="19"/>
    </row>
    <row r="131" spans="1:41" x14ac:dyDescent="0.25">
      <c r="A131" s="17"/>
      <c r="H131" s="15"/>
      <c r="I131" s="17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8"/>
      <c r="AI131" s="18"/>
      <c r="AJ131" s="18"/>
      <c r="AK131" s="18"/>
      <c r="AL131" s="18"/>
      <c r="AM131" s="18"/>
      <c r="AN131" s="18"/>
      <c r="AO131" s="19"/>
    </row>
    <row r="132" spans="1:41" x14ac:dyDescent="0.25">
      <c r="A132" s="17"/>
      <c r="H132" s="15"/>
      <c r="I132" s="17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8"/>
      <c r="AI132" s="18"/>
      <c r="AJ132" s="18"/>
      <c r="AK132" s="18"/>
      <c r="AL132" s="18"/>
      <c r="AM132" s="18"/>
      <c r="AN132" s="18"/>
      <c r="AO132" s="19"/>
    </row>
    <row r="133" spans="1:41" x14ac:dyDescent="0.25">
      <c r="A133" s="17"/>
      <c r="H133" s="15"/>
      <c r="I133" s="17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8"/>
      <c r="AI133" s="18"/>
      <c r="AJ133" s="18"/>
      <c r="AK133" s="18"/>
      <c r="AL133" s="18"/>
      <c r="AM133" s="18"/>
      <c r="AN133" s="18"/>
      <c r="AO133" s="19"/>
    </row>
    <row r="134" spans="1:41" x14ac:dyDescent="0.25">
      <c r="A134" s="17"/>
      <c r="H134" s="15"/>
      <c r="I134" s="17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8"/>
      <c r="AI134" s="18"/>
      <c r="AJ134" s="18"/>
      <c r="AK134" s="18"/>
      <c r="AL134" s="18"/>
      <c r="AM134" s="18"/>
      <c r="AN134" s="18"/>
      <c r="AO134" s="19"/>
    </row>
    <row r="135" spans="1:41" x14ac:dyDescent="0.25">
      <c r="A135" s="17"/>
      <c r="H135" s="15"/>
      <c r="I135" s="17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21"/>
      <c r="AI135" s="21"/>
      <c r="AJ135" s="18"/>
      <c r="AK135" s="18"/>
      <c r="AL135" s="18"/>
      <c r="AM135" s="18"/>
      <c r="AN135" s="18"/>
      <c r="AO135" s="19"/>
    </row>
    <row r="136" spans="1:41" x14ac:dyDescent="0.25">
      <c r="A136" s="17"/>
      <c r="H136" s="15"/>
      <c r="I136" s="17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21"/>
      <c r="AI136" s="21"/>
      <c r="AJ136" s="20"/>
      <c r="AK136" s="18"/>
      <c r="AL136" s="18"/>
      <c r="AM136" s="18"/>
      <c r="AN136" s="18"/>
      <c r="AO136" s="19"/>
    </row>
    <row r="137" spans="1:41" x14ac:dyDescent="0.25">
      <c r="A137" s="17"/>
      <c r="H137" s="15"/>
      <c r="I137" s="17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8"/>
      <c r="AI137" s="18"/>
      <c r="AJ137" s="18"/>
      <c r="AK137" s="18"/>
      <c r="AL137" s="18"/>
      <c r="AM137" s="18"/>
      <c r="AN137" s="18"/>
      <c r="AO137" s="19"/>
    </row>
    <row r="138" spans="1:41" x14ac:dyDescent="0.25">
      <c r="A138" s="17"/>
      <c r="H138" s="15"/>
      <c r="I138" s="17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8"/>
      <c r="AI138" s="18"/>
      <c r="AJ138" s="18"/>
      <c r="AK138" s="18"/>
      <c r="AL138" s="18"/>
      <c r="AM138" s="18"/>
      <c r="AN138" s="18"/>
      <c r="AO138" s="19"/>
    </row>
    <row r="139" spans="1:41" x14ac:dyDescent="0.25">
      <c r="A139" s="17"/>
      <c r="H139" s="15"/>
      <c r="I139" s="17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21"/>
      <c r="AI139" s="18"/>
      <c r="AJ139" s="18"/>
      <c r="AK139" s="18"/>
      <c r="AL139" s="18"/>
      <c r="AM139" s="18"/>
      <c r="AN139" s="18"/>
      <c r="AO139" s="19"/>
    </row>
    <row r="140" spans="1:41" x14ac:dyDescent="0.25">
      <c r="A140" s="17"/>
      <c r="H140" s="15"/>
      <c r="I140" s="17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8"/>
      <c r="AI140" s="18"/>
      <c r="AJ140" s="18"/>
      <c r="AK140" s="18"/>
      <c r="AL140" s="18"/>
      <c r="AM140" s="18"/>
      <c r="AN140" s="18"/>
      <c r="AO140" s="19"/>
    </row>
    <row r="141" spans="1:41" x14ac:dyDescent="0.25">
      <c r="A141" s="17"/>
      <c r="H141" s="15"/>
      <c r="I141" s="17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8"/>
      <c r="AI141" s="18"/>
      <c r="AJ141" s="18"/>
      <c r="AK141" s="18"/>
      <c r="AL141" s="18"/>
      <c r="AM141" s="18"/>
      <c r="AN141" s="18"/>
      <c r="AO141" s="19"/>
    </row>
    <row r="142" spans="1:41" x14ac:dyDescent="0.25">
      <c r="A142" s="17"/>
      <c r="H142" s="15"/>
      <c r="I142" s="17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8"/>
      <c r="AI142" s="18"/>
      <c r="AJ142" s="18"/>
      <c r="AK142" s="18"/>
      <c r="AL142" s="18"/>
      <c r="AM142" s="18"/>
      <c r="AN142" s="18"/>
      <c r="AO142" s="19"/>
    </row>
    <row r="143" spans="1:41" x14ac:dyDescent="0.25">
      <c r="A143" s="17"/>
      <c r="H143" s="15"/>
      <c r="I143" s="17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8"/>
      <c r="AI143" s="18"/>
      <c r="AJ143" s="18"/>
      <c r="AK143" s="18"/>
      <c r="AL143" s="18"/>
      <c r="AM143" s="18"/>
      <c r="AN143" s="18"/>
      <c r="AO143" s="19"/>
    </row>
    <row r="144" spans="1:41" x14ac:dyDescent="0.25">
      <c r="A144" s="17"/>
      <c r="H144" s="15"/>
      <c r="I144" s="17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8"/>
      <c r="AI144" s="18"/>
      <c r="AJ144" s="18"/>
      <c r="AK144" s="18"/>
      <c r="AL144" s="18"/>
      <c r="AM144" s="18"/>
      <c r="AN144" s="18"/>
      <c r="AO144" s="19"/>
    </row>
    <row r="145" spans="1:41" x14ac:dyDescent="0.25">
      <c r="A145" s="17"/>
      <c r="H145" s="15"/>
      <c r="I145" s="17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8"/>
      <c r="AI145" s="18"/>
      <c r="AJ145" s="18"/>
      <c r="AK145" s="18"/>
      <c r="AL145" s="18"/>
      <c r="AM145" s="18"/>
      <c r="AN145" s="18"/>
      <c r="AO145" s="19"/>
    </row>
    <row r="146" spans="1:41" x14ac:dyDescent="0.25">
      <c r="A146" s="17"/>
      <c r="H146" s="15"/>
      <c r="I146" s="17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8"/>
      <c r="AI146" s="18"/>
      <c r="AJ146" s="18"/>
      <c r="AK146" s="18"/>
      <c r="AL146" s="18"/>
      <c r="AM146" s="18"/>
      <c r="AN146" s="18"/>
      <c r="AO146" s="19"/>
    </row>
    <row r="147" spans="1:41" x14ac:dyDescent="0.25">
      <c r="A147" s="17"/>
      <c r="H147" s="15"/>
      <c r="I147" s="17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21"/>
      <c r="AI147" s="18"/>
      <c r="AJ147" s="18"/>
      <c r="AK147" s="18"/>
      <c r="AL147" s="18"/>
      <c r="AM147" s="18"/>
      <c r="AN147" s="18"/>
      <c r="AO147" s="19"/>
    </row>
    <row r="148" spans="1:41" x14ac:dyDescent="0.25">
      <c r="A148" s="17"/>
      <c r="H148" s="15"/>
      <c r="I148" s="17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8"/>
      <c r="AI148" s="18"/>
      <c r="AJ148" s="18"/>
      <c r="AK148" s="18"/>
      <c r="AL148" s="18"/>
      <c r="AM148" s="18"/>
      <c r="AN148" s="18"/>
      <c r="AO148" s="19"/>
    </row>
    <row r="149" spans="1:41" x14ac:dyDescent="0.25">
      <c r="A149" s="17"/>
      <c r="H149" s="15"/>
      <c r="I149" s="17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21"/>
      <c r="AI149" s="18"/>
      <c r="AJ149" s="18"/>
      <c r="AK149" s="18"/>
      <c r="AL149" s="18"/>
      <c r="AM149" s="18"/>
      <c r="AN149" s="18"/>
      <c r="AO149" s="19"/>
    </row>
    <row r="150" spans="1:41" x14ac:dyDescent="0.25">
      <c r="A150" s="17"/>
      <c r="H150" s="15"/>
      <c r="I150" s="17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21"/>
      <c r="AI150" s="21"/>
      <c r="AJ150" s="18"/>
      <c r="AK150" s="18"/>
      <c r="AL150" s="18"/>
      <c r="AM150" s="18"/>
      <c r="AN150" s="18"/>
      <c r="AO150" s="19"/>
    </row>
    <row r="151" spans="1:41" x14ac:dyDescent="0.25">
      <c r="A151" s="17"/>
      <c r="H151" s="15"/>
      <c r="I151" s="17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8"/>
      <c r="AI151" s="18"/>
      <c r="AJ151" s="18"/>
      <c r="AK151" s="18"/>
      <c r="AL151" s="18"/>
      <c r="AM151" s="18"/>
      <c r="AN151" s="18"/>
      <c r="AO151" s="19"/>
    </row>
    <row r="152" spans="1:41" x14ac:dyDescent="0.25">
      <c r="A152" s="17"/>
      <c r="H152" s="15"/>
      <c r="I152" s="17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8"/>
      <c r="AI152" s="18"/>
      <c r="AJ152" s="18"/>
      <c r="AK152" s="18"/>
      <c r="AL152" s="18"/>
      <c r="AM152" s="18"/>
      <c r="AN152" s="18"/>
      <c r="AO152" s="19"/>
    </row>
    <row r="153" spans="1:41" x14ac:dyDescent="0.25">
      <c r="A153" s="25"/>
      <c r="H153" s="23"/>
      <c r="I153" s="25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5"/>
      <c r="AH153" s="26"/>
      <c r="AI153" s="26"/>
      <c r="AJ153" s="26"/>
      <c r="AK153" s="26"/>
      <c r="AL153" s="26"/>
      <c r="AM153" s="26"/>
      <c r="AN153" s="26"/>
      <c r="AO153" s="19"/>
    </row>
    <row r="154" spans="1:41" x14ac:dyDescent="0.25">
      <c r="A154" s="17"/>
      <c r="H154" s="15"/>
      <c r="I154" s="17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8"/>
      <c r="AI154" s="18"/>
      <c r="AJ154" s="18"/>
      <c r="AK154" s="18"/>
      <c r="AL154" s="18"/>
      <c r="AM154" s="18"/>
      <c r="AN154" s="18"/>
      <c r="AO154" s="19"/>
    </row>
    <row r="155" spans="1:41" x14ac:dyDescent="0.25">
      <c r="A155" s="17"/>
      <c r="H155" s="15"/>
      <c r="I155" s="17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8"/>
      <c r="AI155" s="18"/>
      <c r="AJ155" s="18"/>
      <c r="AK155" s="18"/>
      <c r="AL155" s="18"/>
      <c r="AM155" s="18"/>
      <c r="AN155" s="18"/>
      <c r="AO155" s="19"/>
    </row>
    <row r="156" spans="1:41" x14ac:dyDescent="0.25">
      <c r="A156" s="17"/>
      <c r="H156" s="15"/>
      <c r="I156" s="17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8"/>
      <c r="AI156" s="18"/>
      <c r="AJ156" s="18"/>
      <c r="AK156" s="18"/>
      <c r="AL156" s="18"/>
      <c r="AM156" s="18"/>
      <c r="AN156" s="18"/>
      <c r="AO156" s="19"/>
    </row>
    <row r="157" spans="1:41" x14ac:dyDescent="0.25">
      <c r="A157" s="25"/>
      <c r="H157" s="23"/>
      <c r="I157" s="25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5"/>
      <c r="AH157" s="26"/>
      <c r="AI157" s="26"/>
      <c r="AJ157" s="26"/>
      <c r="AK157" s="26"/>
      <c r="AL157" s="26"/>
      <c r="AM157" s="26"/>
      <c r="AN157" s="26"/>
      <c r="AO157" s="19"/>
    </row>
    <row r="159" spans="1:41" x14ac:dyDescent="0.25">
      <c r="I159" t="s">
        <v>34</v>
      </c>
      <c r="AG159" t="s">
        <v>34</v>
      </c>
      <c r="AH159" s="9">
        <f>SUM(AH2:AH158)</f>
        <v>1069.4000000000001</v>
      </c>
      <c r="AI159" s="9">
        <f>SUM(AI2:AI158)</f>
        <v>3667.1333333333332</v>
      </c>
      <c r="AJ159" s="9"/>
      <c r="AK159" s="9"/>
      <c r="AL159" s="9">
        <f>SUM(AL2:AL158)</f>
        <v>9050.6666666666661</v>
      </c>
      <c r="AM159" s="9"/>
      <c r="AN159" s="9">
        <f>SUM(AN2:AN158)</f>
        <v>1170.0666666666666</v>
      </c>
      <c r="AO159" s="9"/>
    </row>
    <row r="160" spans="1:41" x14ac:dyDescent="0.25">
      <c r="J160" s="5">
        <f>MAX(J2:J159)</f>
        <v>105</v>
      </c>
      <c r="K160" s="5">
        <f>MAX(K2:K159)</f>
        <v>28</v>
      </c>
      <c r="L160" s="5">
        <f>MAX(L2:L159)</f>
        <v>27</v>
      </c>
      <c r="AH160" s="9"/>
      <c r="AI160" s="9"/>
      <c r="AJ160" s="9"/>
      <c r="AK160" s="9"/>
      <c r="AL160" s="9"/>
      <c r="AM160" s="9"/>
      <c r="AN160" s="9"/>
      <c r="AO160" s="9"/>
    </row>
    <row r="161" spans="9:41" x14ac:dyDescent="0.25">
      <c r="I161" t="s">
        <v>35</v>
      </c>
      <c r="AG161" t="s">
        <v>35</v>
      </c>
      <c r="AH161" s="11">
        <f>COUNTIF(AH2:AH157,"&gt;0")</f>
        <v>19</v>
      </c>
      <c r="AI161" s="12">
        <f>COUNTIF(AI2:AI157,"&gt;0")</f>
        <v>19</v>
      </c>
      <c r="AJ161" s="11">
        <f>COUNT(AJ2:AJ157)</f>
        <v>15</v>
      </c>
      <c r="AK161" s="11">
        <f>COUNT(AK2:AK157)</f>
        <v>11</v>
      </c>
      <c r="AL161" s="11">
        <f>COUNTIF(AL2:AL157,"&gt;0")</f>
        <v>19</v>
      </c>
      <c r="AM161" s="11"/>
      <c r="AN161" s="11">
        <f>COUNTIF(AN2:AN157,"&gt;0")</f>
        <v>19</v>
      </c>
      <c r="AO161" s="11"/>
    </row>
    <row r="162" spans="9:41" x14ac:dyDescent="0.25">
      <c r="J162">
        <f>COUNTIF(J2:J157,"=0")</f>
        <v>0</v>
      </c>
      <c r="K162">
        <f>COUNTIF(K2:K157,"=0")</f>
        <v>0</v>
      </c>
      <c r="L162">
        <f>COUNTIF(L2:L157,"=0")</f>
        <v>0</v>
      </c>
      <c r="AH162" s="12">
        <f>COUNTIF(AH2:AH157,"&gt;1")</f>
        <v>19</v>
      </c>
      <c r="AI162" s="11">
        <f>COUNTIF(AI2:AI157,"&gt;1")</f>
        <v>19</v>
      </c>
      <c r="AJ162" s="11"/>
      <c r="AK162" s="11"/>
      <c r="AL162" s="11"/>
      <c r="AM162" s="11"/>
      <c r="AN162" s="11"/>
      <c r="AO162" s="11">
        <f>COUNTIF(AO2:AO157,"&gt;100%")</f>
        <v>8</v>
      </c>
    </row>
    <row r="163" spans="9:41" x14ac:dyDescent="0.25">
      <c r="AH163" s="9">
        <f>AH159/147</f>
        <v>7.27482993197279</v>
      </c>
      <c r="AI163" s="9">
        <f>AI159/147</f>
        <v>24.946485260770974</v>
      </c>
      <c r="AJ163" s="9"/>
      <c r="AK163" s="9"/>
      <c r="AL163" s="9">
        <f>AL159/147</f>
        <v>61.569160997732425</v>
      </c>
      <c r="AM163" s="9"/>
      <c r="AN163" s="9">
        <f>AN159/147</f>
        <v>7.9596371882086165</v>
      </c>
      <c r="AO163" s="10">
        <f>MAX(AO2:AO157)</f>
        <v>1.5185185185185186</v>
      </c>
    </row>
    <row r="164" spans="9:41" x14ac:dyDescent="0.25">
      <c r="L164" s="5">
        <f>SUM(L2:L157)</f>
        <v>281</v>
      </c>
      <c r="AI164" s="13">
        <f>MAX(AI2:AI157)</f>
        <v>1652</v>
      </c>
      <c r="AO164">
        <f>COUNTIF(AO2:AO157,0%)</f>
        <v>0</v>
      </c>
    </row>
    <row r="165" spans="9:41" x14ac:dyDescent="0.25">
      <c r="L165">
        <f>L164/147</f>
        <v>1.91156462585034</v>
      </c>
      <c r="AO165">
        <f>COUNTIF(AO2:AO157,"&lt;10%")</f>
        <v>0</v>
      </c>
    </row>
    <row r="166" spans="9:41" x14ac:dyDescent="0.25">
      <c r="AL166" t="e">
        <f>#REF!/AL159</f>
        <v>#REF!</v>
      </c>
      <c r="AN166">
        <f>AH159/AN159</f>
        <v>0.9139650162383911</v>
      </c>
    </row>
  </sheetData>
  <sortState ref="A2:AP16">
    <sortCondition ref="AP2"/>
  </sortState>
  <hyperlinks>
    <hyperlink ref="F3" r:id="rId1"/>
    <hyperlink ref="F2" r:id="rId2"/>
    <hyperlink ref="F6" r:id="rId3"/>
    <hyperlink ref="F5" r:id="rId4"/>
    <hyperlink ref="F4" r:id="rId5"/>
    <hyperlink ref="F8" r:id="rId6"/>
    <hyperlink ref="F9" r:id="rId7"/>
    <hyperlink ref="F10" r:id="rId8"/>
    <hyperlink ref="F11" r:id="rId9"/>
    <hyperlink ref="F12" r:id="rId10"/>
    <hyperlink ref="F13" r:id="rId11"/>
    <hyperlink ref="F14" r:id="rId12"/>
    <hyperlink ref="F15" r:id="rId13"/>
    <hyperlink ref="F16" r:id="rId14"/>
    <hyperlink ref="F7" r:id="rId15"/>
    <hyperlink ref="E7" r:id="rId16"/>
    <hyperlink ref="E12" r:id="rId17"/>
    <hyperlink ref="E5" r:id="rId18"/>
    <hyperlink ref="E6" r:id="rId19"/>
    <hyperlink ref="E8" r:id="rId20"/>
    <hyperlink ref="E9" r:id="rId21"/>
    <hyperlink ref="E10" r:id="rId22"/>
    <hyperlink ref="E11" r:id="rId23"/>
    <hyperlink ref="E13" r:id="rId24"/>
    <hyperlink ref="E16" r:id="rId25"/>
    <hyperlink ref="E15" r:id="rId26"/>
    <hyperlink ref="E14" r:id="rId27"/>
  </hyperlinks>
  <pageMargins left="0.7" right="0.7" top="0.75" bottom="0.75" header="0.3" footer="0.3"/>
  <pageSetup paperSize="9" orientation="portrait" verticalDpi="0" r:id="rId28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P165"/>
  <sheetViews>
    <sheetView topLeftCell="A10" zoomScale="90" zoomScaleNormal="90" workbookViewId="0">
      <selection activeCell="G2" sqref="G2:H16"/>
    </sheetView>
  </sheetViews>
  <sheetFormatPr defaultRowHeight="15" x14ac:dyDescent="0.25"/>
  <cols>
    <col min="1" max="2" width="9.140625" customWidth="1"/>
    <col min="3" max="3" width="14.5703125" customWidth="1"/>
    <col min="4" max="4" width="45.140625" customWidth="1"/>
    <col min="5" max="5" width="17" style="7" customWidth="1"/>
    <col min="6" max="6" width="18" style="7" customWidth="1"/>
    <col min="7" max="8" width="9.140625" customWidth="1"/>
    <col min="9" max="9" width="11" customWidth="1"/>
    <col min="10" max="10" width="9.28515625" customWidth="1"/>
    <col min="11" max="12" width="9.140625" customWidth="1"/>
    <col min="13" max="13" width="13" customWidth="1"/>
    <col min="14" max="14" width="13.7109375" customWidth="1"/>
    <col min="15" max="15" width="13" style="155" customWidth="1"/>
    <col min="16" max="16" width="9.140625" style="155" customWidth="1"/>
  </cols>
  <sheetData>
    <row r="1" spans="1:16" ht="45.75" customHeight="1" x14ac:dyDescent="0.25">
      <c r="A1" s="6" t="s">
        <v>2</v>
      </c>
      <c r="B1" s="6" t="s">
        <v>3</v>
      </c>
      <c r="C1" s="2" t="s">
        <v>0</v>
      </c>
      <c r="D1" s="1" t="s">
        <v>178</v>
      </c>
      <c r="E1" s="1" t="s">
        <v>5</v>
      </c>
      <c r="F1" s="1" t="s">
        <v>4</v>
      </c>
      <c r="G1" s="6" t="s">
        <v>1</v>
      </c>
      <c r="H1" s="14" t="s">
        <v>6</v>
      </c>
      <c r="I1" s="14" t="s">
        <v>7</v>
      </c>
      <c r="J1" s="14" t="s">
        <v>180</v>
      </c>
      <c r="K1" s="14" t="s">
        <v>8</v>
      </c>
      <c r="L1" s="14" t="s">
        <v>181</v>
      </c>
      <c r="M1" s="14" t="s">
        <v>9</v>
      </c>
      <c r="N1" s="14" t="s">
        <v>182</v>
      </c>
      <c r="O1" s="14" t="s">
        <v>9</v>
      </c>
      <c r="P1" s="6" t="s">
        <v>3</v>
      </c>
    </row>
    <row r="2" spans="1:16" ht="30" x14ac:dyDescent="0.25">
      <c r="A2" s="2">
        <v>1</v>
      </c>
      <c r="B2" s="3">
        <v>1</v>
      </c>
      <c r="C2" s="3" t="s">
        <v>194</v>
      </c>
      <c r="D2" s="4" t="s">
        <v>237</v>
      </c>
      <c r="E2" s="4" t="s">
        <v>268</v>
      </c>
      <c r="F2" s="4" t="s">
        <v>253</v>
      </c>
      <c r="G2" s="134">
        <v>140.54999999999998</v>
      </c>
      <c r="H2" s="133">
        <v>0.78083333333333327</v>
      </c>
      <c r="I2" s="142">
        <v>101.54999999999998</v>
      </c>
      <c r="J2" s="135">
        <v>2</v>
      </c>
      <c r="K2" s="142">
        <v>20</v>
      </c>
      <c r="L2" s="129" t="s">
        <v>283</v>
      </c>
      <c r="M2" s="142">
        <v>19</v>
      </c>
      <c r="N2" s="145" t="s">
        <v>188</v>
      </c>
      <c r="O2" s="142">
        <v>19</v>
      </c>
      <c r="P2" s="3">
        <v>1</v>
      </c>
    </row>
    <row r="3" spans="1:16" ht="45" x14ac:dyDescent="0.25">
      <c r="A3" s="2">
        <v>2</v>
      </c>
      <c r="B3" s="3">
        <v>6</v>
      </c>
      <c r="C3" s="3" t="s">
        <v>199</v>
      </c>
      <c r="D3" s="4" t="s">
        <v>229</v>
      </c>
      <c r="E3" s="4" t="s">
        <v>273</v>
      </c>
      <c r="F3" s="4" t="s">
        <v>258</v>
      </c>
      <c r="G3" s="134">
        <v>131.77000000000001</v>
      </c>
      <c r="H3" s="133">
        <v>0.73205555555555557</v>
      </c>
      <c r="I3" s="142">
        <v>98.77000000000001</v>
      </c>
      <c r="J3" s="135">
        <v>4</v>
      </c>
      <c r="K3" s="142">
        <v>20</v>
      </c>
      <c r="L3" s="129" t="s">
        <v>283</v>
      </c>
      <c r="M3" s="142">
        <v>13</v>
      </c>
      <c r="N3" s="129" t="s">
        <v>289</v>
      </c>
      <c r="O3" s="142">
        <v>13</v>
      </c>
      <c r="P3" s="3">
        <v>6</v>
      </c>
    </row>
    <row r="4" spans="1:16" ht="45" x14ac:dyDescent="0.25">
      <c r="A4" s="2">
        <v>3</v>
      </c>
      <c r="B4" s="3">
        <v>5</v>
      </c>
      <c r="C4" s="3" t="s">
        <v>198</v>
      </c>
      <c r="D4" s="4" t="s">
        <v>228</v>
      </c>
      <c r="E4" s="4" t="s">
        <v>272</v>
      </c>
      <c r="F4" s="4" t="s">
        <v>257</v>
      </c>
      <c r="G4" s="134">
        <v>131.63999999999999</v>
      </c>
      <c r="H4" s="133">
        <v>0.73133333333333328</v>
      </c>
      <c r="I4" s="142">
        <v>92.839999999999989</v>
      </c>
      <c r="J4" s="135">
        <v>10</v>
      </c>
      <c r="K4" s="142">
        <v>20.8</v>
      </c>
      <c r="L4" s="129" t="s">
        <v>191</v>
      </c>
      <c r="M4" s="142">
        <v>18</v>
      </c>
      <c r="N4" s="129" t="s">
        <v>191</v>
      </c>
      <c r="O4" s="142">
        <v>18</v>
      </c>
      <c r="P4" s="3">
        <v>5</v>
      </c>
    </row>
    <row r="5" spans="1:16" ht="60" x14ac:dyDescent="0.25">
      <c r="A5" s="2">
        <v>4</v>
      </c>
      <c r="B5" s="3">
        <v>9</v>
      </c>
      <c r="C5" s="3" t="s">
        <v>202</v>
      </c>
      <c r="D5" s="4" t="s">
        <v>232</v>
      </c>
      <c r="E5" s="4" t="s">
        <v>276</v>
      </c>
      <c r="F5" s="4" t="s">
        <v>261</v>
      </c>
      <c r="G5" s="134">
        <v>130.82999999999998</v>
      </c>
      <c r="H5" s="133">
        <v>0.72683333333333322</v>
      </c>
      <c r="I5" s="142">
        <v>101.82999999999998</v>
      </c>
      <c r="J5" s="135">
        <v>1</v>
      </c>
      <c r="K5" s="142">
        <v>17</v>
      </c>
      <c r="L5" s="129" t="s">
        <v>206</v>
      </c>
      <c r="M5" s="142">
        <v>12</v>
      </c>
      <c r="N5" s="129" t="s">
        <v>290</v>
      </c>
      <c r="O5" s="142">
        <v>12</v>
      </c>
      <c r="P5" s="3">
        <v>9</v>
      </c>
    </row>
    <row r="6" spans="1:16" ht="45" x14ac:dyDescent="0.25">
      <c r="A6" s="2">
        <v>5</v>
      </c>
      <c r="B6" s="3">
        <v>10</v>
      </c>
      <c r="C6" s="3" t="s">
        <v>203</v>
      </c>
      <c r="D6" s="4" t="s">
        <v>233</v>
      </c>
      <c r="E6" s="4" t="s">
        <v>277</v>
      </c>
      <c r="F6" s="4" t="s">
        <v>262</v>
      </c>
      <c r="G6" s="134">
        <v>130.06</v>
      </c>
      <c r="H6" s="133">
        <v>0.72255555555555562</v>
      </c>
      <c r="I6" s="142">
        <v>96.06</v>
      </c>
      <c r="J6" s="135">
        <v>8</v>
      </c>
      <c r="K6" s="142">
        <v>20</v>
      </c>
      <c r="L6" s="129" t="s">
        <v>283</v>
      </c>
      <c r="M6" s="142">
        <v>14</v>
      </c>
      <c r="N6" s="129" t="s">
        <v>288</v>
      </c>
      <c r="O6" s="142">
        <v>14</v>
      </c>
      <c r="P6" s="3">
        <v>10</v>
      </c>
    </row>
    <row r="7" spans="1:16" s="155" customFormat="1" ht="45" x14ac:dyDescent="0.25">
      <c r="A7" s="2">
        <v>6</v>
      </c>
      <c r="B7" s="3">
        <v>8</v>
      </c>
      <c r="C7" s="3" t="s">
        <v>201</v>
      </c>
      <c r="D7" s="4" t="s">
        <v>231</v>
      </c>
      <c r="E7" s="4" t="s">
        <v>275</v>
      </c>
      <c r="F7" s="4" t="s">
        <v>260</v>
      </c>
      <c r="G7" s="134">
        <v>129.97</v>
      </c>
      <c r="H7" s="133">
        <v>0.72205555555555556</v>
      </c>
      <c r="I7" s="142">
        <v>98.97</v>
      </c>
      <c r="J7" s="135">
        <v>3</v>
      </c>
      <c r="K7" s="142">
        <v>16</v>
      </c>
      <c r="L7" s="129" t="s">
        <v>284</v>
      </c>
      <c r="M7" s="142">
        <v>15</v>
      </c>
      <c r="N7" s="129" t="s">
        <v>193</v>
      </c>
      <c r="O7" s="142">
        <v>15</v>
      </c>
      <c r="P7" s="3">
        <v>8</v>
      </c>
    </row>
    <row r="8" spans="1:16" s="155" customFormat="1" ht="45" x14ac:dyDescent="0.25">
      <c r="A8" s="2">
        <v>7</v>
      </c>
      <c r="B8" s="3">
        <v>7</v>
      </c>
      <c r="C8" s="3" t="s">
        <v>200</v>
      </c>
      <c r="D8" s="4" t="s">
        <v>230</v>
      </c>
      <c r="E8" s="4" t="s">
        <v>274</v>
      </c>
      <c r="F8" s="4" t="s">
        <v>259</v>
      </c>
      <c r="G8" s="134">
        <v>124.58</v>
      </c>
      <c r="H8" s="133">
        <v>0.69211111111111112</v>
      </c>
      <c r="I8" s="142">
        <v>94.58</v>
      </c>
      <c r="J8" s="135">
        <v>9</v>
      </c>
      <c r="K8" s="142">
        <v>17</v>
      </c>
      <c r="L8" s="129" t="s">
        <v>206</v>
      </c>
      <c r="M8" s="142">
        <v>13</v>
      </c>
      <c r="N8" s="129" t="s">
        <v>289</v>
      </c>
      <c r="O8" s="142">
        <v>13</v>
      </c>
      <c r="P8" s="3">
        <v>7</v>
      </c>
    </row>
    <row r="9" spans="1:16" s="155" customFormat="1" ht="45" x14ac:dyDescent="0.25">
      <c r="A9" s="2">
        <v>8</v>
      </c>
      <c r="B9" s="3">
        <v>3</v>
      </c>
      <c r="C9" s="3" t="s">
        <v>196</v>
      </c>
      <c r="D9" s="4" t="s">
        <v>226</v>
      </c>
      <c r="E9" s="4" t="s">
        <v>270</v>
      </c>
      <c r="F9" s="4" t="s">
        <v>255</v>
      </c>
      <c r="G9" s="134">
        <v>124.30999999999999</v>
      </c>
      <c r="H9" s="133">
        <v>0.69061111111111106</v>
      </c>
      <c r="I9" s="142">
        <v>87.309999999999988</v>
      </c>
      <c r="J9" s="135">
        <v>13</v>
      </c>
      <c r="K9" s="142">
        <v>21</v>
      </c>
      <c r="L9" s="129" t="s">
        <v>188</v>
      </c>
      <c r="M9" s="142">
        <v>16</v>
      </c>
      <c r="N9" s="129" t="s">
        <v>207</v>
      </c>
      <c r="O9" s="142">
        <v>16</v>
      </c>
      <c r="P9" s="3">
        <v>3</v>
      </c>
    </row>
    <row r="10" spans="1:16" s="155" customFormat="1" ht="45" x14ac:dyDescent="0.25">
      <c r="A10" s="2">
        <v>9</v>
      </c>
      <c r="B10" s="3">
        <v>11</v>
      </c>
      <c r="C10" s="3" t="s">
        <v>220</v>
      </c>
      <c r="D10" s="4" t="s">
        <v>234</v>
      </c>
      <c r="E10" s="4" t="s">
        <v>278</v>
      </c>
      <c r="F10" s="4" t="s">
        <v>263</v>
      </c>
      <c r="G10" s="134">
        <v>124.03999999999999</v>
      </c>
      <c r="H10" s="133">
        <v>0.68911111111111112</v>
      </c>
      <c r="I10" s="142">
        <v>96.24</v>
      </c>
      <c r="J10" s="135">
        <v>7</v>
      </c>
      <c r="K10" s="142">
        <v>15.8</v>
      </c>
      <c r="L10" s="129" t="s">
        <v>285</v>
      </c>
      <c r="M10" s="142">
        <v>12</v>
      </c>
      <c r="N10" s="129" t="s">
        <v>290</v>
      </c>
      <c r="O10" s="142">
        <v>12</v>
      </c>
      <c r="P10" s="3">
        <v>11</v>
      </c>
    </row>
    <row r="11" spans="1:16" s="155" customFormat="1" ht="60" x14ac:dyDescent="0.25">
      <c r="A11" s="2">
        <v>10</v>
      </c>
      <c r="B11" s="3">
        <v>14</v>
      </c>
      <c r="C11" s="3" t="s">
        <v>223</v>
      </c>
      <c r="D11" s="4" t="s">
        <v>298</v>
      </c>
      <c r="E11" s="4" t="s">
        <v>281</v>
      </c>
      <c r="F11" s="4" t="s">
        <v>266</v>
      </c>
      <c r="G11" s="134">
        <v>122.4</v>
      </c>
      <c r="H11" s="133">
        <v>0.68</v>
      </c>
      <c r="I11" s="142">
        <v>98.4</v>
      </c>
      <c r="J11" s="135">
        <v>5</v>
      </c>
      <c r="K11" s="142">
        <v>12</v>
      </c>
      <c r="L11" s="129" t="s">
        <v>286</v>
      </c>
      <c r="M11" s="142">
        <v>12</v>
      </c>
      <c r="N11" s="129" t="s">
        <v>290</v>
      </c>
      <c r="O11" s="142">
        <v>12</v>
      </c>
      <c r="P11" s="3">
        <v>14</v>
      </c>
    </row>
    <row r="12" spans="1:16" ht="45" x14ac:dyDescent="0.25">
      <c r="A12" s="2">
        <v>11</v>
      </c>
      <c r="B12" s="3">
        <v>12</v>
      </c>
      <c r="C12" s="3" t="s">
        <v>221</v>
      </c>
      <c r="D12" s="4" t="s">
        <v>235</v>
      </c>
      <c r="E12" s="4" t="s">
        <v>279</v>
      </c>
      <c r="F12" s="4" t="s">
        <v>264</v>
      </c>
      <c r="G12" s="134">
        <v>121.97999999999999</v>
      </c>
      <c r="H12" s="133">
        <v>0.67766666666666664</v>
      </c>
      <c r="I12" s="142">
        <v>98.179999999999993</v>
      </c>
      <c r="J12" s="135">
        <v>6</v>
      </c>
      <c r="K12" s="142">
        <v>10.8</v>
      </c>
      <c r="L12" s="129" t="s">
        <v>287</v>
      </c>
      <c r="M12" s="142">
        <v>13</v>
      </c>
      <c r="N12" s="129" t="s">
        <v>289</v>
      </c>
      <c r="O12" s="142">
        <v>13</v>
      </c>
      <c r="P12" s="3">
        <v>12</v>
      </c>
    </row>
    <row r="13" spans="1:16" ht="45" x14ac:dyDescent="0.25">
      <c r="A13" s="2">
        <v>12</v>
      </c>
      <c r="B13" s="3">
        <v>2</v>
      </c>
      <c r="C13" s="3" t="s">
        <v>195</v>
      </c>
      <c r="D13" s="4" t="s">
        <v>236</v>
      </c>
      <c r="E13" s="4" t="s">
        <v>269</v>
      </c>
      <c r="F13" s="4" t="s">
        <v>254</v>
      </c>
      <c r="G13" s="134">
        <v>121.39000000000001</v>
      </c>
      <c r="H13" s="133">
        <v>0.67438888888888893</v>
      </c>
      <c r="I13" s="142">
        <v>88.590000000000018</v>
      </c>
      <c r="J13" s="135">
        <v>12</v>
      </c>
      <c r="K13" s="142">
        <v>16.8</v>
      </c>
      <c r="L13" s="129" t="s">
        <v>189</v>
      </c>
      <c r="M13" s="142">
        <v>16</v>
      </c>
      <c r="N13" s="129" t="s">
        <v>207</v>
      </c>
      <c r="O13" s="142">
        <v>16</v>
      </c>
      <c r="P13" s="3">
        <v>2</v>
      </c>
    </row>
    <row r="14" spans="1:16" ht="49.5" customHeight="1" x14ac:dyDescent="0.25">
      <c r="A14" s="2">
        <v>13</v>
      </c>
      <c r="B14" s="3">
        <v>15</v>
      </c>
      <c r="C14" s="3" t="s">
        <v>224</v>
      </c>
      <c r="D14" s="4" t="s">
        <v>299</v>
      </c>
      <c r="E14" s="4" t="s">
        <v>282</v>
      </c>
      <c r="F14" s="4" t="s">
        <v>267</v>
      </c>
      <c r="G14" s="134">
        <v>120.81</v>
      </c>
      <c r="H14" s="133">
        <v>0.67116666666666669</v>
      </c>
      <c r="I14" s="142">
        <v>91.01</v>
      </c>
      <c r="J14" s="135">
        <v>11</v>
      </c>
      <c r="K14" s="142">
        <v>18.8</v>
      </c>
      <c r="L14" s="129" t="s">
        <v>192</v>
      </c>
      <c r="M14" s="142">
        <v>11</v>
      </c>
      <c r="N14" s="129" t="s">
        <v>287</v>
      </c>
      <c r="O14" s="142">
        <v>11</v>
      </c>
      <c r="P14" s="3">
        <v>15</v>
      </c>
    </row>
    <row r="15" spans="1:16" ht="49.5" customHeight="1" x14ac:dyDescent="0.25">
      <c r="A15" s="2">
        <v>14</v>
      </c>
      <c r="B15" s="3">
        <v>13</v>
      </c>
      <c r="C15" s="3" t="s">
        <v>222</v>
      </c>
      <c r="D15" s="4" t="s">
        <v>296</v>
      </c>
      <c r="E15" s="4" t="s">
        <v>280</v>
      </c>
      <c r="F15" s="4" t="s">
        <v>265</v>
      </c>
      <c r="G15" s="134">
        <v>114.96000000000001</v>
      </c>
      <c r="H15" s="133">
        <v>0.63866666666666672</v>
      </c>
      <c r="I15" s="142">
        <v>82.960000000000008</v>
      </c>
      <c r="J15" s="135">
        <v>14</v>
      </c>
      <c r="K15" s="142">
        <v>20</v>
      </c>
      <c r="L15" s="129" t="s">
        <v>283</v>
      </c>
      <c r="M15" s="142">
        <v>12</v>
      </c>
      <c r="N15" s="129" t="s">
        <v>290</v>
      </c>
      <c r="O15" s="142">
        <v>12</v>
      </c>
      <c r="P15" s="3">
        <v>13</v>
      </c>
    </row>
    <row r="16" spans="1:16" ht="51.75" customHeight="1" x14ac:dyDescent="0.25">
      <c r="A16" s="2">
        <v>15</v>
      </c>
      <c r="B16" s="3">
        <v>4</v>
      </c>
      <c r="C16" s="3" t="s">
        <v>197</v>
      </c>
      <c r="D16" s="4" t="s">
        <v>227</v>
      </c>
      <c r="E16" s="4" t="s">
        <v>271</v>
      </c>
      <c r="F16" s="4" t="s">
        <v>256</v>
      </c>
      <c r="G16" s="134">
        <v>111.19999999999999</v>
      </c>
      <c r="H16" s="133">
        <v>0.61777777777777776</v>
      </c>
      <c r="I16" s="142">
        <v>81.399999999999991</v>
      </c>
      <c r="J16" s="135">
        <v>15</v>
      </c>
      <c r="K16" s="142">
        <v>15.8</v>
      </c>
      <c r="L16" s="129" t="s">
        <v>285</v>
      </c>
      <c r="M16" s="142">
        <v>14</v>
      </c>
      <c r="N16" s="129" t="s">
        <v>288</v>
      </c>
      <c r="O16" s="142">
        <v>14</v>
      </c>
      <c r="P16" s="3">
        <v>4</v>
      </c>
    </row>
    <row r="17" spans="8:15" x14ac:dyDescent="0.25">
      <c r="H17" s="15"/>
      <c r="I17" s="16"/>
      <c r="J17" s="16"/>
      <c r="K17" s="16"/>
      <c r="L17" s="16"/>
      <c r="M17" s="16"/>
      <c r="O17" s="16"/>
    </row>
    <row r="18" spans="8:15" x14ac:dyDescent="0.25">
      <c r="H18" s="15"/>
      <c r="I18" s="16"/>
      <c r="J18" s="16"/>
      <c r="K18" s="16"/>
      <c r="L18" s="16"/>
      <c r="M18" s="16"/>
      <c r="O18" s="16"/>
    </row>
    <row r="19" spans="8:15" x14ac:dyDescent="0.25">
      <c r="H19" s="15"/>
      <c r="I19" s="16"/>
      <c r="J19" s="16"/>
      <c r="K19" s="16"/>
      <c r="L19" s="16"/>
      <c r="M19" s="16"/>
      <c r="O19" s="16"/>
    </row>
    <row r="20" spans="8:15" x14ac:dyDescent="0.25">
      <c r="H20" s="15"/>
      <c r="I20" s="16"/>
      <c r="J20" s="16"/>
      <c r="K20" s="16"/>
      <c r="L20" s="16"/>
      <c r="M20" s="16"/>
      <c r="O20" s="16"/>
    </row>
    <row r="21" spans="8:15" x14ac:dyDescent="0.25">
      <c r="H21" s="15"/>
      <c r="I21" s="16"/>
      <c r="J21" s="16"/>
      <c r="K21" s="16"/>
      <c r="L21" s="16"/>
      <c r="M21" s="16"/>
      <c r="O21" s="16"/>
    </row>
    <row r="22" spans="8:15" x14ac:dyDescent="0.25">
      <c r="H22" s="15"/>
      <c r="I22" s="16"/>
      <c r="J22" s="16"/>
      <c r="K22" s="16"/>
      <c r="L22" s="16"/>
      <c r="M22" s="16"/>
      <c r="O22" s="16"/>
    </row>
    <row r="23" spans="8:15" x14ac:dyDescent="0.25">
      <c r="H23" s="15"/>
      <c r="I23" s="16"/>
      <c r="J23" s="16"/>
      <c r="K23" s="16"/>
      <c r="L23" s="16"/>
      <c r="M23" s="16"/>
      <c r="O23" s="16"/>
    </row>
    <row r="24" spans="8:15" x14ac:dyDescent="0.25">
      <c r="H24" s="15"/>
      <c r="I24" s="16"/>
      <c r="J24" s="16"/>
      <c r="K24" s="16"/>
      <c r="L24" s="16"/>
      <c r="M24" s="16"/>
      <c r="O24" s="16"/>
    </row>
    <row r="25" spans="8:15" x14ac:dyDescent="0.25">
      <c r="H25" s="15"/>
      <c r="I25" s="16"/>
      <c r="J25" s="16"/>
      <c r="K25" s="16"/>
      <c r="L25" s="16"/>
      <c r="M25" s="16"/>
      <c r="O25" s="16"/>
    </row>
    <row r="26" spans="8:15" x14ac:dyDescent="0.25">
      <c r="H26" s="15"/>
      <c r="I26" s="16"/>
      <c r="J26" s="16"/>
      <c r="K26" s="16"/>
      <c r="L26" s="16"/>
      <c r="M26" s="16"/>
      <c r="O26" s="16"/>
    </row>
    <row r="27" spans="8:15" x14ac:dyDescent="0.25">
      <c r="H27" s="15"/>
      <c r="I27" s="16"/>
      <c r="J27" s="16"/>
      <c r="K27" s="16"/>
      <c r="L27" s="16"/>
      <c r="M27" s="16"/>
      <c r="O27" s="16"/>
    </row>
    <row r="28" spans="8:15" x14ac:dyDescent="0.25">
      <c r="H28" s="15"/>
      <c r="I28" s="16"/>
      <c r="J28" s="16"/>
      <c r="K28" s="16"/>
      <c r="L28" s="16"/>
      <c r="M28" s="16"/>
      <c r="O28" s="16"/>
    </row>
    <row r="29" spans="8:15" x14ac:dyDescent="0.25">
      <c r="H29" s="15"/>
      <c r="I29" s="16"/>
      <c r="J29" s="16"/>
      <c r="K29" s="16"/>
      <c r="L29" s="16"/>
      <c r="M29" s="16"/>
      <c r="O29" s="16"/>
    </row>
    <row r="30" spans="8:15" x14ac:dyDescent="0.25">
      <c r="H30" s="15"/>
      <c r="I30" s="16"/>
      <c r="J30" s="16"/>
      <c r="K30" s="16"/>
      <c r="L30" s="16"/>
      <c r="M30" s="16"/>
      <c r="O30" s="16"/>
    </row>
    <row r="31" spans="8:15" x14ac:dyDescent="0.25">
      <c r="H31" s="15"/>
      <c r="I31" s="16"/>
      <c r="J31" s="16"/>
      <c r="K31" s="16"/>
      <c r="L31" s="16"/>
      <c r="M31" s="16"/>
      <c r="O31" s="16"/>
    </row>
    <row r="32" spans="8:15" x14ac:dyDescent="0.25">
      <c r="H32" s="15"/>
      <c r="I32" s="16"/>
      <c r="J32" s="16"/>
      <c r="K32" s="16"/>
      <c r="L32" s="16"/>
      <c r="M32" s="16"/>
      <c r="O32" s="16"/>
    </row>
    <row r="33" spans="8:15" x14ac:dyDescent="0.25">
      <c r="H33" s="15"/>
      <c r="I33" s="16"/>
      <c r="J33" s="16"/>
      <c r="K33" s="16"/>
      <c r="L33" s="16"/>
      <c r="M33" s="16"/>
      <c r="O33" s="16"/>
    </row>
    <row r="34" spans="8:15" x14ac:dyDescent="0.25">
      <c r="H34" s="15"/>
      <c r="I34" s="16"/>
      <c r="J34" s="16"/>
      <c r="K34" s="16"/>
      <c r="L34" s="16"/>
      <c r="M34" s="16"/>
      <c r="O34" s="16"/>
    </row>
    <row r="35" spans="8:15" x14ac:dyDescent="0.25">
      <c r="H35" s="15"/>
      <c r="I35" s="16"/>
      <c r="J35" s="16"/>
      <c r="K35" s="16"/>
      <c r="L35" s="16"/>
      <c r="M35" s="16"/>
      <c r="O35" s="16"/>
    </row>
    <row r="36" spans="8:15" x14ac:dyDescent="0.25">
      <c r="H36" s="15"/>
      <c r="I36" s="16"/>
      <c r="J36" s="16"/>
      <c r="K36" s="16"/>
      <c r="L36" s="16"/>
      <c r="M36" s="16"/>
      <c r="O36" s="16"/>
    </row>
    <row r="37" spans="8:15" x14ac:dyDescent="0.25">
      <c r="H37" s="15"/>
      <c r="I37" s="16"/>
      <c r="J37" s="16"/>
      <c r="K37" s="16"/>
      <c r="L37" s="16"/>
      <c r="M37" s="16"/>
      <c r="O37" s="16"/>
    </row>
    <row r="38" spans="8:15" x14ac:dyDescent="0.25">
      <c r="H38" s="15"/>
      <c r="I38" s="16"/>
      <c r="J38" s="16"/>
      <c r="K38" s="16"/>
      <c r="L38" s="16"/>
      <c r="M38" s="16"/>
      <c r="O38" s="16"/>
    </row>
    <row r="39" spans="8:15" x14ac:dyDescent="0.25">
      <c r="H39" s="15"/>
      <c r="I39" s="16"/>
      <c r="J39" s="16"/>
      <c r="K39" s="16"/>
      <c r="L39" s="16"/>
      <c r="M39" s="16"/>
      <c r="O39" s="16"/>
    </row>
    <row r="40" spans="8:15" x14ac:dyDescent="0.25">
      <c r="H40" s="15"/>
      <c r="I40" s="16"/>
      <c r="J40" s="16"/>
      <c r="K40" s="16"/>
      <c r="L40" s="16"/>
      <c r="M40" s="16"/>
      <c r="O40" s="16"/>
    </row>
    <row r="41" spans="8:15" x14ac:dyDescent="0.25">
      <c r="H41" s="15"/>
      <c r="I41" s="16"/>
      <c r="J41" s="16"/>
      <c r="K41" s="16"/>
      <c r="L41" s="16"/>
      <c r="M41" s="16"/>
      <c r="O41" s="16"/>
    </row>
    <row r="42" spans="8:15" x14ac:dyDescent="0.25">
      <c r="H42" s="15"/>
      <c r="I42" s="16"/>
      <c r="J42" s="16"/>
      <c r="K42" s="16"/>
      <c r="L42" s="16"/>
      <c r="M42" s="16"/>
      <c r="O42" s="16"/>
    </row>
    <row r="43" spans="8:15" x14ac:dyDescent="0.25">
      <c r="H43" s="15"/>
      <c r="I43" s="16"/>
      <c r="J43" s="16"/>
      <c r="K43" s="16"/>
      <c r="L43" s="16"/>
      <c r="M43" s="16"/>
      <c r="O43" s="16"/>
    </row>
    <row r="44" spans="8:15" x14ac:dyDescent="0.25">
      <c r="H44" s="15"/>
      <c r="I44" s="16"/>
      <c r="J44" s="16"/>
      <c r="K44" s="16"/>
      <c r="L44" s="16"/>
      <c r="M44" s="16"/>
      <c r="O44" s="16"/>
    </row>
    <row r="45" spans="8:15" x14ac:dyDescent="0.25">
      <c r="H45" s="15"/>
      <c r="I45" s="16"/>
      <c r="J45" s="16"/>
      <c r="K45" s="16"/>
      <c r="L45" s="16"/>
      <c r="M45" s="16"/>
      <c r="O45" s="16"/>
    </row>
    <row r="46" spans="8:15" x14ac:dyDescent="0.25">
      <c r="H46" s="15"/>
      <c r="I46" s="16"/>
      <c r="J46" s="16"/>
      <c r="K46" s="16"/>
      <c r="L46" s="16"/>
      <c r="M46" s="16"/>
      <c r="O46" s="16"/>
    </row>
    <row r="47" spans="8:15" x14ac:dyDescent="0.25">
      <c r="H47" s="15"/>
      <c r="I47" s="16"/>
      <c r="J47" s="16"/>
      <c r="K47" s="16"/>
      <c r="L47" s="16"/>
      <c r="M47" s="16"/>
      <c r="O47" s="16"/>
    </row>
    <row r="48" spans="8:15" x14ac:dyDescent="0.25">
      <c r="H48" s="15"/>
      <c r="I48" s="16"/>
      <c r="J48" s="16"/>
      <c r="K48" s="16"/>
      <c r="L48" s="16"/>
      <c r="M48" s="16"/>
      <c r="O48" s="16"/>
    </row>
    <row r="49" spans="8:15" x14ac:dyDescent="0.25">
      <c r="H49" s="15"/>
      <c r="I49" s="16"/>
      <c r="J49" s="16"/>
      <c r="K49" s="16"/>
      <c r="L49" s="16"/>
      <c r="M49" s="16"/>
      <c r="O49" s="16"/>
    </row>
    <row r="50" spans="8:15" x14ac:dyDescent="0.25">
      <c r="H50" s="15"/>
      <c r="I50" s="16"/>
      <c r="J50" s="16"/>
      <c r="K50" s="16"/>
      <c r="L50" s="16"/>
      <c r="M50" s="16"/>
      <c r="O50" s="16"/>
    </row>
    <row r="51" spans="8:15" x14ac:dyDescent="0.25">
      <c r="H51" s="15"/>
      <c r="I51" s="16"/>
      <c r="J51" s="16"/>
      <c r="K51" s="16"/>
      <c r="L51" s="16"/>
      <c r="M51" s="16"/>
      <c r="O51" s="16"/>
    </row>
    <row r="52" spans="8:15" x14ac:dyDescent="0.25">
      <c r="H52" s="15"/>
      <c r="I52" s="16"/>
      <c r="J52" s="16"/>
      <c r="K52" s="16"/>
      <c r="L52" s="16"/>
      <c r="M52" s="16"/>
      <c r="O52" s="16"/>
    </row>
    <row r="53" spans="8:15" x14ac:dyDescent="0.25">
      <c r="H53" s="15"/>
      <c r="I53" s="16"/>
      <c r="J53" s="16"/>
      <c r="K53" s="16"/>
      <c r="L53" s="16"/>
      <c r="M53" s="16"/>
      <c r="O53" s="16"/>
    </row>
    <row r="54" spans="8:15" x14ac:dyDescent="0.25">
      <c r="H54" s="15"/>
      <c r="I54" s="16"/>
      <c r="J54" s="16"/>
      <c r="K54" s="16"/>
      <c r="L54" s="16"/>
      <c r="M54" s="16"/>
      <c r="O54" s="16"/>
    </row>
    <row r="55" spans="8:15" x14ac:dyDescent="0.25">
      <c r="H55" s="15"/>
      <c r="I55" s="16"/>
      <c r="J55" s="16"/>
      <c r="K55" s="16"/>
      <c r="L55" s="16"/>
      <c r="M55" s="16"/>
      <c r="O55" s="16"/>
    </row>
    <row r="56" spans="8:15" x14ac:dyDescent="0.25">
      <c r="H56" s="15"/>
      <c r="I56" s="16"/>
      <c r="J56" s="16"/>
      <c r="K56" s="16"/>
      <c r="L56" s="16"/>
      <c r="M56" s="16"/>
      <c r="O56" s="16"/>
    </row>
    <row r="57" spans="8:15" x14ac:dyDescent="0.25">
      <c r="H57" s="15"/>
      <c r="I57" s="16"/>
      <c r="J57" s="16"/>
      <c r="K57" s="16"/>
      <c r="L57" s="16"/>
      <c r="M57" s="16"/>
      <c r="O57" s="16"/>
    </row>
    <row r="58" spans="8:15" x14ac:dyDescent="0.25">
      <c r="H58" s="15"/>
      <c r="I58" s="16"/>
      <c r="J58" s="16"/>
      <c r="K58" s="16"/>
      <c r="L58" s="16"/>
      <c r="M58" s="16"/>
      <c r="O58" s="16"/>
    </row>
    <row r="59" spans="8:15" x14ac:dyDescent="0.25">
      <c r="H59" s="15"/>
      <c r="I59" s="16"/>
      <c r="J59" s="16"/>
      <c r="K59" s="16"/>
      <c r="L59" s="16"/>
      <c r="M59" s="16"/>
      <c r="O59" s="16"/>
    </row>
    <row r="60" spans="8:15" x14ac:dyDescent="0.25">
      <c r="H60" s="15"/>
      <c r="I60" s="16"/>
      <c r="J60" s="16"/>
      <c r="K60" s="16"/>
      <c r="L60" s="16"/>
      <c r="M60" s="16"/>
      <c r="O60" s="16"/>
    </row>
    <row r="61" spans="8:15" x14ac:dyDescent="0.25">
      <c r="H61" s="15"/>
      <c r="I61" s="16"/>
      <c r="J61" s="16"/>
      <c r="K61" s="16"/>
      <c r="L61" s="16"/>
      <c r="M61" s="16"/>
      <c r="O61" s="16"/>
    </row>
    <row r="62" spans="8:15" x14ac:dyDescent="0.25">
      <c r="H62" s="15"/>
      <c r="I62" s="16"/>
      <c r="J62" s="16"/>
      <c r="K62" s="16"/>
      <c r="L62" s="16"/>
      <c r="M62" s="16"/>
      <c r="O62" s="16"/>
    </row>
    <row r="63" spans="8:15" x14ac:dyDescent="0.25">
      <c r="H63" s="15"/>
      <c r="I63" s="16"/>
      <c r="J63" s="16"/>
      <c r="K63" s="16"/>
      <c r="L63" s="16"/>
      <c r="M63" s="16"/>
      <c r="O63" s="16"/>
    </row>
    <row r="64" spans="8:15" x14ac:dyDescent="0.25">
      <c r="H64" s="15"/>
      <c r="I64" s="16"/>
      <c r="J64" s="16"/>
      <c r="K64" s="16"/>
      <c r="L64" s="16"/>
      <c r="M64" s="16"/>
      <c r="O64" s="16"/>
    </row>
    <row r="65" spans="8:15" x14ac:dyDescent="0.25">
      <c r="H65" s="15"/>
      <c r="I65" s="16"/>
      <c r="J65" s="16"/>
      <c r="K65" s="16"/>
      <c r="L65" s="16"/>
      <c r="M65" s="16"/>
      <c r="O65" s="16"/>
    </row>
    <row r="66" spans="8:15" x14ac:dyDescent="0.25">
      <c r="H66" s="15"/>
      <c r="I66" s="16"/>
      <c r="J66" s="16"/>
      <c r="K66" s="16"/>
      <c r="L66" s="16"/>
      <c r="M66" s="16"/>
      <c r="O66" s="16"/>
    </row>
    <row r="67" spans="8:15" x14ac:dyDescent="0.25">
      <c r="H67" s="15"/>
      <c r="I67" s="16"/>
      <c r="J67" s="16"/>
      <c r="K67" s="16"/>
      <c r="L67" s="16"/>
      <c r="M67" s="16"/>
      <c r="O67" s="16"/>
    </row>
    <row r="68" spans="8:15" x14ac:dyDescent="0.25">
      <c r="H68" s="15"/>
      <c r="I68" s="16"/>
      <c r="J68" s="16"/>
      <c r="K68" s="16"/>
      <c r="L68" s="16"/>
      <c r="M68" s="16"/>
      <c r="O68" s="16"/>
    </row>
    <row r="69" spans="8:15" x14ac:dyDescent="0.25">
      <c r="H69" s="15"/>
      <c r="I69" s="16"/>
      <c r="J69" s="16"/>
      <c r="K69" s="16"/>
      <c r="L69" s="16"/>
      <c r="M69" s="16"/>
      <c r="O69" s="16"/>
    </row>
    <row r="70" spans="8:15" x14ac:dyDescent="0.25">
      <c r="H70" s="15"/>
      <c r="I70" s="16"/>
      <c r="J70" s="16"/>
      <c r="K70" s="16"/>
      <c r="L70" s="16"/>
      <c r="M70" s="16"/>
      <c r="O70" s="16"/>
    </row>
    <row r="71" spans="8:15" x14ac:dyDescent="0.25">
      <c r="H71" s="15"/>
      <c r="I71" s="16"/>
      <c r="J71" s="16"/>
      <c r="K71" s="16"/>
      <c r="L71" s="16"/>
      <c r="M71" s="16"/>
      <c r="O71" s="16"/>
    </row>
    <row r="72" spans="8:15" x14ac:dyDescent="0.25">
      <c r="H72" s="15"/>
      <c r="I72" s="16"/>
      <c r="J72" s="16"/>
      <c r="K72" s="16"/>
      <c r="L72" s="16"/>
      <c r="M72" s="16"/>
      <c r="O72" s="16"/>
    </row>
    <row r="73" spans="8:15" x14ac:dyDescent="0.25">
      <c r="H73" s="15"/>
      <c r="I73" s="16"/>
      <c r="J73" s="16"/>
      <c r="K73" s="16"/>
      <c r="L73" s="16"/>
      <c r="M73" s="16"/>
      <c r="O73" s="16"/>
    </row>
    <row r="74" spans="8:15" x14ac:dyDescent="0.25">
      <c r="H74" s="15"/>
      <c r="I74" s="16"/>
      <c r="J74" s="16"/>
      <c r="K74" s="16"/>
      <c r="L74" s="16"/>
      <c r="M74" s="16"/>
      <c r="O74" s="16"/>
    </row>
    <row r="75" spans="8:15" x14ac:dyDescent="0.25">
      <c r="H75" s="15"/>
      <c r="I75" s="16"/>
      <c r="J75" s="16"/>
      <c r="K75" s="16"/>
      <c r="L75" s="16"/>
      <c r="M75" s="16"/>
      <c r="O75" s="16"/>
    </row>
    <row r="76" spans="8:15" x14ac:dyDescent="0.25">
      <c r="H76" s="15"/>
      <c r="I76" s="16"/>
      <c r="J76" s="16"/>
      <c r="K76" s="16"/>
      <c r="L76" s="16"/>
      <c r="M76" s="16"/>
      <c r="O76" s="16"/>
    </row>
    <row r="77" spans="8:15" x14ac:dyDescent="0.25">
      <c r="H77" s="15"/>
      <c r="I77" s="16"/>
      <c r="J77" s="16"/>
      <c r="K77" s="16"/>
      <c r="L77" s="16"/>
      <c r="M77" s="16"/>
      <c r="O77" s="16"/>
    </row>
    <row r="78" spans="8:15" x14ac:dyDescent="0.25">
      <c r="H78" s="15"/>
      <c r="I78" s="16"/>
      <c r="J78" s="16"/>
      <c r="K78" s="16"/>
      <c r="L78" s="16"/>
      <c r="M78" s="16"/>
      <c r="O78" s="16"/>
    </row>
    <row r="79" spans="8:15" x14ac:dyDescent="0.25">
      <c r="H79" s="15"/>
      <c r="I79" s="16"/>
      <c r="J79" s="16"/>
      <c r="K79" s="16"/>
      <c r="L79" s="16"/>
      <c r="M79" s="16"/>
      <c r="O79" s="16"/>
    </row>
    <row r="80" spans="8:15" x14ac:dyDescent="0.25">
      <c r="H80" s="15"/>
      <c r="I80" s="16"/>
      <c r="J80" s="16"/>
      <c r="K80" s="16"/>
      <c r="L80" s="16"/>
      <c r="M80" s="16"/>
      <c r="O80" s="16"/>
    </row>
    <row r="81" spans="8:15" x14ac:dyDescent="0.25">
      <c r="H81" s="15"/>
      <c r="I81" s="16"/>
      <c r="J81" s="16"/>
      <c r="K81" s="16"/>
      <c r="L81" s="16"/>
      <c r="M81" s="16"/>
      <c r="O81" s="16"/>
    </row>
    <row r="82" spans="8:15" x14ac:dyDescent="0.25">
      <c r="H82" s="15"/>
      <c r="I82" s="16"/>
      <c r="J82" s="16"/>
      <c r="K82" s="16"/>
      <c r="L82" s="16"/>
      <c r="M82" s="16"/>
      <c r="O82" s="16"/>
    </row>
    <row r="83" spans="8:15" x14ac:dyDescent="0.25">
      <c r="H83" s="15"/>
      <c r="I83" s="16"/>
      <c r="J83" s="16"/>
      <c r="K83" s="16"/>
      <c r="L83" s="16"/>
      <c r="M83" s="16"/>
      <c r="O83" s="16"/>
    </row>
    <row r="84" spans="8:15" x14ac:dyDescent="0.25">
      <c r="H84" s="15"/>
      <c r="I84" s="16"/>
      <c r="J84" s="16"/>
      <c r="K84" s="16"/>
      <c r="L84" s="16"/>
      <c r="M84" s="16"/>
      <c r="O84" s="16"/>
    </row>
    <row r="85" spans="8:15" x14ac:dyDescent="0.25">
      <c r="H85" s="15"/>
      <c r="I85" s="16"/>
      <c r="J85" s="16"/>
      <c r="K85" s="16"/>
      <c r="L85" s="16"/>
      <c r="M85" s="16"/>
      <c r="O85" s="16"/>
    </row>
    <row r="86" spans="8:15" x14ac:dyDescent="0.25">
      <c r="H86" s="15"/>
      <c r="I86" s="16"/>
      <c r="J86" s="16"/>
      <c r="K86" s="16"/>
      <c r="L86" s="16"/>
      <c r="M86" s="16"/>
      <c r="O86" s="16"/>
    </row>
    <row r="87" spans="8:15" x14ac:dyDescent="0.25">
      <c r="H87" s="15"/>
      <c r="I87" s="16"/>
      <c r="J87" s="16"/>
      <c r="K87" s="16"/>
      <c r="L87" s="16"/>
      <c r="M87" s="16"/>
      <c r="O87" s="16"/>
    </row>
    <row r="88" spans="8:15" x14ac:dyDescent="0.25">
      <c r="H88" s="15"/>
      <c r="I88" s="16"/>
      <c r="J88" s="16"/>
      <c r="K88" s="16"/>
      <c r="L88" s="16"/>
      <c r="M88" s="16"/>
      <c r="O88" s="16"/>
    </row>
    <row r="89" spans="8:15" x14ac:dyDescent="0.25">
      <c r="H89" s="15"/>
      <c r="I89" s="16"/>
      <c r="J89" s="16"/>
      <c r="K89" s="16"/>
      <c r="L89" s="16"/>
      <c r="M89" s="16"/>
      <c r="O89" s="16"/>
    </row>
    <row r="90" spans="8:15" x14ac:dyDescent="0.25">
      <c r="H90" s="15"/>
      <c r="I90" s="16"/>
      <c r="J90" s="16"/>
      <c r="K90" s="16"/>
      <c r="L90" s="16"/>
      <c r="M90" s="16"/>
      <c r="O90" s="16"/>
    </row>
    <row r="91" spans="8:15" x14ac:dyDescent="0.25">
      <c r="H91" s="15"/>
      <c r="I91" s="16"/>
      <c r="J91" s="16"/>
      <c r="K91" s="16"/>
      <c r="L91" s="16"/>
      <c r="M91" s="16"/>
      <c r="O91" s="16"/>
    </row>
    <row r="92" spans="8:15" x14ac:dyDescent="0.25">
      <c r="H92" s="15"/>
      <c r="I92" s="16"/>
      <c r="J92" s="16"/>
      <c r="K92" s="16"/>
      <c r="L92" s="16"/>
      <c r="M92" s="16"/>
      <c r="O92" s="16"/>
    </row>
    <row r="93" spans="8:15" x14ac:dyDescent="0.25">
      <c r="H93" s="15"/>
      <c r="I93" s="16"/>
      <c r="J93" s="16"/>
      <c r="K93" s="16"/>
      <c r="L93" s="16"/>
      <c r="M93" s="16"/>
      <c r="O93" s="16"/>
    </row>
    <row r="94" spans="8:15" x14ac:dyDescent="0.25">
      <c r="H94" s="15"/>
      <c r="I94" s="16"/>
      <c r="J94" s="16"/>
      <c r="K94" s="16"/>
      <c r="L94" s="16"/>
      <c r="M94" s="16"/>
      <c r="O94" s="16"/>
    </row>
    <row r="95" spans="8:15" x14ac:dyDescent="0.25">
      <c r="H95" s="15"/>
      <c r="I95" s="16"/>
      <c r="J95" s="16"/>
      <c r="K95" s="16"/>
      <c r="L95" s="16"/>
      <c r="M95" s="16"/>
      <c r="O95" s="16"/>
    </row>
    <row r="96" spans="8:15" x14ac:dyDescent="0.25">
      <c r="H96" s="15"/>
      <c r="I96" s="16"/>
      <c r="J96" s="16"/>
      <c r="K96" s="16"/>
      <c r="L96" s="16"/>
      <c r="M96" s="16"/>
      <c r="O96" s="16"/>
    </row>
    <row r="97" spans="8:15" x14ac:dyDescent="0.25">
      <c r="H97" s="15"/>
      <c r="I97" s="16"/>
      <c r="J97" s="16"/>
      <c r="K97" s="16"/>
      <c r="L97" s="16"/>
      <c r="M97" s="16"/>
      <c r="O97" s="16"/>
    </row>
    <row r="98" spans="8:15" x14ac:dyDescent="0.25">
      <c r="H98" s="15"/>
      <c r="I98" s="16"/>
      <c r="J98" s="16"/>
      <c r="K98" s="16"/>
      <c r="L98" s="16"/>
      <c r="M98" s="16"/>
      <c r="O98" s="16"/>
    </row>
    <row r="99" spans="8:15" x14ac:dyDescent="0.25">
      <c r="H99" s="15"/>
      <c r="I99" s="16"/>
      <c r="J99" s="16"/>
      <c r="K99" s="16"/>
      <c r="L99" s="16"/>
      <c r="M99" s="16"/>
      <c r="O99" s="16"/>
    </row>
    <row r="100" spans="8:15" x14ac:dyDescent="0.25">
      <c r="H100" s="15"/>
      <c r="I100" s="16"/>
      <c r="J100" s="16"/>
      <c r="K100" s="16"/>
      <c r="L100" s="16"/>
      <c r="M100" s="16"/>
      <c r="O100" s="16"/>
    </row>
    <row r="101" spans="8:15" x14ac:dyDescent="0.25">
      <c r="H101" s="15"/>
      <c r="I101" s="16"/>
      <c r="J101" s="16"/>
      <c r="K101" s="16"/>
      <c r="L101" s="16"/>
      <c r="M101" s="16"/>
      <c r="O101" s="16"/>
    </row>
    <row r="102" spans="8:15" x14ac:dyDescent="0.25">
      <c r="H102" s="15"/>
      <c r="I102" s="16"/>
      <c r="J102" s="16"/>
      <c r="K102" s="16"/>
      <c r="L102" s="16"/>
      <c r="M102" s="16"/>
      <c r="O102" s="16"/>
    </row>
    <row r="103" spans="8:15" x14ac:dyDescent="0.25">
      <c r="H103" s="15"/>
      <c r="I103" s="16"/>
      <c r="J103" s="16"/>
      <c r="K103" s="16"/>
      <c r="L103" s="16"/>
      <c r="M103" s="16"/>
      <c r="O103" s="16"/>
    </row>
    <row r="104" spans="8:15" x14ac:dyDescent="0.25">
      <c r="H104" s="15"/>
      <c r="I104" s="16"/>
      <c r="J104" s="16"/>
      <c r="K104" s="16"/>
      <c r="L104" s="16"/>
      <c r="M104" s="16"/>
      <c r="O104" s="16"/>
    </row>
    <row r="105" spans="8:15" x14ac:dyDescent="0.25">
      <c r="H105" s="15"/>
      <c r="I105" s="16"/>
      <c r="J105" s="16"/>
      <c r="K105" s="16"/>
      <c r="L105" s="16"/>
      <c r="M105" s="16"/>
      <c r="O105" s="16"/>
    </row>
    <row r="106" spans="8:15" x14ac:dyDescent="0.25">
      <c r="H106" s="15"/>
      <c r="I106" s="16"/>
      <c r="J106" s="16"/>
      <c r="K106" s="16"/>
      <c r="L106" s="16"/>
      <c r="M106" s="16"/>
      <c r="O106" s="16"/>
    </row>
    <row r="107" spans="8:15" x14ac:dyDescent="0.25">
      <c r="H107" s="15"/>
      <c r="I107" s="16"/>
      <c r="J107" s="16"/>
      <c r="K107" s="16"/>
      <c r="L107" s="16"/>
      <c r="M107" s="16"/>
      <c r="O107" s="16"/>
    </row>
    <row r="108" spans="8:15" x14ac:dyDescent="0.25">
      <c r="H108" s="15"/>
      <c r="I108" s="16"/>
      <c r="J108" s="16"/>
      <c r="K108" s="16"/>
      <c r="L108" s="16"/>
      <c r="M108" s="16"/>
      <c r="O108" s="16"/>
    </row>
    <row r="109" spans="8:15" x14ac:dyDescent="0.25">
      <c r="H109" s="15"/>
      <c r="I109" s="16"/>
      <c r="J109" s="16"/>
      <c r="K109" s="16"/>
      <c r="L109" s="16"/>
      <c r="M109" s="16"/>
      <c r="O109" s="16"/>
    </row>
    <row r="110" spans="8:15" x14ac:dyDescent="0.25">
      <c r="H110" s="15"/>
      <c r="I110" s="16"/>
      <c r="J110" s="16"/>
      <c r="K110" s="16"/>
      <c r="L110" s="16"/>
      <c r="M110" s="16"/>
      <c r="O110" s="16"/>
    </row>
    <row r="111" spans="8:15" x14ac:dyDescent="0.25">
      <c r="H111" s="15"/>
      <c r="I111" s="16"/>
      <c r="J111" s="16"/>
      <c r="K111" s="16"/>
      <c r="L111" s="16"/>
      <c r="M111" s="16"/>
      <c r="O111" s="16"/>
    </row>
    <row r="112" spans="8:15" x14ac:dyDescent="0.25">
      <c r="H112" s="15"/>
      <c r="I112" s="16"/>
      <c r="J112" s="16"/>
      <c r="K112" s="16"/>
      <c r="L112" s="16"/>
      <c r="M112" s="16"/>
      <c r="O112" s="16"/>
    </row>
    <row r="113" spans="8:15" x14ac:dyDescent="0.25">
      <c r="H113" s="15"/>
      <c r="I113" s="16"/>
      <c r="J113" s="16"/>
      <c r="K113" s="16"/>
      <c r="L113" s="16"/>
      <c r="M113" s="16"/>
      <c r="O113" s="16"/>
    </row>
    <row r="114" spans="8:15" x14ac:dyDescent="0.25">
      <c r="H114" s="15"/>
      <c r="I114" s="16"/>
      <c r="J114" s="16"/>
      <c r="K114" s="16"/>
      <c r="L114" s="16"/>
      <c r="M114" s="16"/>
      <c r="O114" s="16"/>
    </row>
    <row r="115" spans="8:15" x14ac:dyDescent="0.25">
      <c r="H115" s="15"/>
      <c r="I115" s="16"/>
      <c r="J115" s="16"/>
      <c r="K115" s="16"/>
      <c r="L115" s="16"/>
      <c r="M115" s="16"/>
      <c r="O115" s="16"/>
    </row>
    <row r="116" spans="8:15" x14ac:dyDescent="0.25">
      <c r="H116" s="15"/>
      <c r="I116" s="16"/>
      <c r="J116" s="16"/>
      <c r="K116" s="16"/>
      <c r="L116" s="16"/>
      <c r="M116" s="16"/>
      <c r="O116" s="16"/>
    </row>
    <row r="117" spans="8:15" x14ac:dyDescent="0.25">
      <c r="H117" s="15"/>
      <c r="I117" s="16"/>
      <c r="J117" s="16"/>
      <c r="K117" s="16"/>
      <c r="L117" s="16"/>
      <c r="M117" s="16"/>
      <c r="O117" s="16"/>
    </row>
    <row r="118" spans="8:15" x14ac:dyDescent="0.25">
      <c r="H118" s="15"/>
      <c r="I118" s="22"/>
      <c r="J118" s="22"/>
      <c r="K118" s="16"/>
      <c r="L118" s="16"/>
      <c r="M118" s="16"/>
      <c r="O118" s="16"/>
    </row>
    <row r="119" spans="8:15" x14ac:dyDescent="0.25">
      <c r="H119" s="15"/>
      <c r="I119" s="16"/>
      <c r="J119" s="16"/>
      <c r="K119" s="16"/>
      <c r="L119" s="16"/>
      <c r="M119" s="16"/>
      <c r="O119" s="16"/>
    </row>
    <row r="120" spans="8:15" x14ac:dyDescent="0.25">
      <c r="H120" s="15"/>
      <c r="I120" s="16"/>
      <c r="J120" s="16"/>
      <c r="K120" s="16"/>
      <c r="L120" s="16"/>
      <c r="M120" s="16"/>
      <c r="O120" s="16"/>
    </row>
    <row r="121" spans="8:15" x14ac:dyDescent="0.25">
      <c r="H121" s="15"/>
      <c r="I121" s="16"/>
      <c r="J121" s="16"/>
      <c r="K121" s="16"/>
      <c r="L121" s="16"/>
      <c r="M121" s="16"/>
      <c r="O121" s="16"/>
    </row>
    <row r="122" spans="8:15" x14ac:dyDescent="0.25">
      <c r="H122" s="15"/>
      <c r="I122" s="16"/>
      <c r="J122" s="16"/>
      <c r="K122" s="16"/>
      <c r="L122" s="16"/>
      <c r="M122" s="16"/>
      <c r="O122" s="16"/>
    </row>
    <row r="123" spans="8:15" x14ac:dyDescent="0.25">
      <c r="H123" s="15"/>
      <c r="I123" s="16"/>
      <c r="J123" s="16"/>
      <c r="K123" s="16"/>
      <c r="L123" s="16"/>
      <c r="M123" s="16"/>
      <c r="O123" s="16"/>
    </row>
    <row r="124" spans="8:15" x14ac:dyDescent="0.25">
      <c r="H124" s="23"/>
      <c r="I124" s="24"/>
      <c r="J124" s="24"/>
      <c r="K124" s="24"/>
      <c r="L124" s="24"/>
      <c r="M124" s="24"/>
      <c r="O124" s="24"/>
    </row>
    <row r="125" spans="8:15" x14ac:dyDescent="0.25">
      <c r="H125" s="15"/>
      <c r="I125" s="16"/>
      <c r="J125" s="16"/>
      <c r="K125" s="16"/>
      <c r="L125" s="16"/>
      <c r="M125" s="16"/>
      <c r="O125" s="16"/>
    </row>
    <row r="126" spans="8:15" x14ac:dyDescent="0.25">
      <c r="H126" s="15"/>
      <c r="I126" s="16"/>
      <c r="J126" s="16"/>
      <c r="K126" s="16"/>
      <c r="L126" s="16"/>
      <c r="M126" s="16"/>
      <c r="O126" s="16"/>
    </row>
    <row r="127" spans="8:15" x14ac:dyDescent="0.25">
      <c r="H127" s="15"/>
      <c r="I127" s="16"/>
      <c r="J127" s="16"/>
      <c r="K127" s="16"/>
      <c r="L127" s="16"/>
      <c r="M127" s="16"/>
      <c r="O127" s="16"/>
    </row>
    <row r="128" spans="8:15" x14ac:dyDescent="0.25">
      <c r="H128" s="15"/>
      <c r="I128" s="16"/>
      <c r="J128" s="16"/>
      <c r="K128" s="16"/>
      <c r="L128" s="16"/>
      <c r="M128" s="16"/>
      <c r="O128" s="16"/>
    </row>
    <row r="129" spans="8:15" x14ac:dyDescent="0.25">
      <c r="H129" s="15"/>
      <c r="I129" s="16"/>
      <c r="J129" s="16"/>
      <c r="K129" s="16"/>
      <c r="L129" s="16"/>
      <c r="M129" s="16"/>
      <c r="O129" s="16"/>
    </row>
    <row r="130" spans="8:15" x14ac:dyDescent="0.25">
      <c r="H130" s="15"/>
      <c r="I130" s="16"/>
      <c r="J130" s="16"/>
      <c r="K130" s="16"/>
      <c r="L130" s="16"/>
      <c r="M130" s="16"/>
      <c r="O130" s="16"/>
    </row>
    <row r="131" spans="8:15" x14ac:dyDescent="0.25">
      <c r="H131" s="15"/>
      <c r="I131" s="16"/>
      <c r="J131" s="16"/>
      <c r="K131" s="16"/>
      <c r="L131" s="16"/>
      <c r="M131" s="16"/>
      <c r="O131" s="16"/>
    </row>
    <row r="132" spans="8:15" x14ac:dyDescent="0.25">
      <c r="H132" s="15"/>
      <c r="I132" s="16"/>
      <c r="J132" s="16"/>
      <c r="K132" s="16"/>
      <c r="L132" s="16"/>
      <c r="M132" s="16"/>
      <c r="O132" s="16"/>
    </row>
    <row r="133" spans="8:15" x14ac:dyDescent="0.25">
      <c r="H133" s="15"/>
      <c r="I133" s="16"/>
      <c r="J133" s="16"/>
      <c r="K133" s="16"/>
      <c r="L133" s="16"/>
      <c r="M133" s="16"/>
      <c r="O133" s="16"/>
    </row>
    <row r="134" spans="8:15" x14ac:dyDescent="0.25">
      <c r="H134" s="15"/>
      <c r="I134" s="16"/>
      <c r="J134" s="16"/>
      <c r="K134" s="16"/>
      <c r="L134" s="16"/>
      <c r="M134" s="16"/>
      <c r="O134" s="16"/>
    </row>
    <row r="135" spans="8:15" x14ac:dyDescent="0.25">
      <c r="H135" s="15"/>
      <c r="I135" s="16"/>
      <c r="J135" s="16"/>
      <c r="K135" s="16"/>
      <c r="L135" s="16"/>
      <c r="M135" s="16"/>
      <c r="O135" s="16"/>
    </row>
    <row r="136" spans="8:15" x14ac:dyDescent="0.25">
      <c r="H136" s="15"/>
      <c r="I136" s="16"/>
      <c r="J136" s="16"/>
      <c r="K136" s="16"/>
      <c r="L136" s="16"/>
      <c r="M136" s="16"/>
      <c r="O136" s="16"/>
    </row>
    <row r="137" spans="8:15" x14ac:dyDescent="0.25">
      <c r="H137" s="15"/>
      <c r="I137" s="16"/>
      <c r="J137" s="16"/>
      <c r="K137" s="16"/>
      <c r="L137" s="16"/>
      <c r="M137" s="16"/>
      <c r="O137" s="16"/>
    </row>
    <row r="138" spans="8:15" x14ac:dyDescent="0.25">
      <c r="H138" s="15"/>
      <c r="I138" s="16"/>
      <c r="J138" s="16"/>
      <c r="K138" s="16"/>
      <c r="L138" s="16"/>
      <c r="M138" s="16"/>
      <c r="O138" s="16"/>
    </row>
    <row r="139" spans="8:15" x14ac:dyDescent="0.25">
      <c r="H139" s="15"/>
      <c r="I139" s="16"/>
      <c r="J139" s="16"/>
      <c r="K139" s="16"/>
      <c r="L139" s="16"/>
      <c r="M139" s="16"/>
      <c r="O139" s="16"/>
    </row>
    <row r="140" spans="8:15" x14ac:dyDescent="0.25">
      <c r="H140" s="15"/>
      <c r="I140" s="16"/>
      <c r="J140" s="16"/>
      <c r="K140" s="16"/>
      <c r="L140" s="16"/>
      <c r="M140" s="16"/>
      <c r="O140" s="16"/>
    </row>
    <row r="141" spans="8:15" x14ac:dyDescent="0.25">
      <c r="H141" s="15"/>
      <c r="I141" s="16"/>
      <c r="J141" s="16"/>
      <c r="K141" s="16"/>
      <c r="L141" s="16"/>
      <c r="M141" s="16"/>
      <c r="O141" s="16"/>
    </row>
    <row r="142" spans="8:15" x14ac:dyDescent="0.25">
      <c r="H142" s="15"/>
      <c r="I142" s="16"/>
      <c r="J142" s="16"/>
      <c r="K142" s="16"/>
      <c r="L142" s="16"/>
      <c r="M142" s="16"/>
      <c r="O142" s="16"/>
    </row>
    <row r="143" spans="8:15" x14ac:dyDescent="0.25">
      <c r="H143" s="15"/>
      <c r="I143" s="16"/>
      <c r="J143" s="16"/>
      <c r="K143" s="16"/>
      <c r="L143" s="16"/>
      <c r="M143" s="16"/>
      <c r="O143" s="16"/>
    </row>
    <row r="144" spans="8:15" x14ac:dyDescent="0.25">
      <c r="H144" s="15"/>
      <c r="I144" s="16"/>
      <c r="J144" s="16"/>
      <c r="K144" s="16"/>
      <c r="L144" s="16"/>
      <c r="M144" s="16"/>
      <c r="O144" s="16"/>
    </row>
    <row r="145" spans="8:15" x14ac:dyDescent="0.25">
      <c r="H145" s="15"/>
      <c r="I145" s="16"/>
      <c r="J145" s="16"/>
      <c r="K145" s="16"/>
      <c r="L145" s="16"/>
      <c r="M145" s="16"/>
      <c r="O145" s="16"/>
    </row>
    <row r="146" spans="8:15" x14ac:dyDescent="0.25">
      <c r="H146" s="15"/>
      <c r="I146" s="16"/>
      <c r="J146" s="16"/>
      <c r="K146" s="16"/>
      <c r="L146" s="16"/>
      <c r="M146" s="16"/>
      <c r="O146" s="16"/>
    </row>
    <row r="147" spans="8:15" x14ac:dyDescent="0.25">
      <c r="H147" s="15"/>
      <c r="I147" s="16"/>
      <c r="J147" s="16"/>
      <c r="K147" s="16"/>
      <c r="L147" s="16"/>
      <c r="M147" s="16"/>
      <c r="O147" s="16"/>
    </row>
    <row r="148" spans="8:15" x14ac:dyDescent="0.25">
      <c r="H148" s="15"/>
      <c r="I148" s="16"/>
      <c r="J148" s="16"/>
      <c r="K148" s="16"/>
      <c r="L148" s="16"/>
      <c r="M148" s="16"/>
      <c r="O148" s="16"/>
    </row>
    <row r="149" spans="8:15" x14ac:dyDescent="0.25">
      <c r="H149" s="15"/>
      <c r="I149" s="16"/>
      <c r="J149" s="16"/>
      <c r="K149" s="16"/>
      <c r="L149" s="16"/>
      <c r="M149" s="16"/>
      <c r="O149" s="16"/>
    </row>
    <row r="150" spans="8:15" x14ac:dyDescent="0.25">
      <c r="H150" s="15"/>
      <c r="I150" s="16"/>
      <c r="J150" s="16"/>
      <c r="K150" s="16"/>
      <c r="L150" s="16"/>
      <c r="M150" s="16"/>
      <c r="O150" s="16"/>
    </row>
    <row r="151" spans="8:15" x14ac:dyDescent="0.25">
      <c r="H151" s="15"/>
      <c r="I151" s="16"/>
      <c r="J151" s="16"/>
      <c r="K151" s="16"/>
      <c r="L151" s="16"/>
      <c r="M151" s="16"/>
      <c r="O151" s="16"/>
    </row>
    <row r="152" spans="8:15" x14ac:dyDescent="0.25">
      <c r="H152" s="15"/>
      <c r="I152" s="16"/>
      <c r="J152" s="16"/>
      <c r="K152" s="16"/>
      <c r="L152" s="16"/>
      <c r="M152" s="16"/>
      <c r="O152" s="16"/>
    </row>
    <row r="153" spans="8:15" x14ac:dyDescent="0.25">
      <c r="H153" s="23"/>
      <c r="I153" s="24"/>
      <c r="J153" s="24"/>
      <c r="K153" s="24"/>
      <c r="L153" s="24"/>
      <c r="M153" s="24"/>
      <c r="O153" s="24"/>
    </row>
    <row r="154" spans="8:15" x14ac:dyDescent="0.25">
      <c r="H154" s="15"/>
      <c r="I154" s="16"/>
      <c r="J154" s="16"/>
      <c r="K154" s="16"/>
      <c r="L154" s="16"/>
      <c r="M154" s="16"/>
      <c r="O154" s="16"/>
    </row>
    <row r="155" spans="8:15" x14ac:dyDescent="0.25">
      <c r="H155" s="15"/>
      <c r="I155" s="16"/>
      <c r="J155" s="16"/>
      <c r="K155" s="16"/>
      <c r="L155" s="16"/>
      <c r="M155" s="16"/>
      <c r="O155" s="16"/>
    </row>
    <row r="156" spans="8:15" x14ac:dyDescent="0.25">
      <c r="H156" s="15"/>
      <c r="I156" s="16"/>
      <c r="J156" s="16"/>
      <c r="K156" s="16"/>
      <c r="L156" s="16"/>
      <c r="M156" s="16"/>
      <c r="O156" s="16"/>
    </row>
    <row r="157" spans="8:15" x14ac:dyDescent="0.25">
      <c r="H157" s="23"/>
      <c r="I157" s="24"/>
      <c r="J157" s="24"/>
      <c r="K157" s="24"/>
      <c r="L157" s="24"/>
      <c r="M157" s="24"/>
      <c r="O157" s="24"/>
    </row>
    <row r="160" spans="8:15" x14ac:dyDescent="0.25">
      <c r="I160" s="5">
        <f>MAX(I2:I159)</f>
        <v>101.82999999999998</v>
      </c>
      <c r="J160" s="5"/>
      <c r="K160" s="5">
        <f>MAX(K2:K159)</f>
        <v>21</v>
      </c>
      <c r="L160" s="5"/>
      <c r="M160" s="5">
        <f>MAX(M2:M159)</f>
        <v>19</v>
      </c>
      <c r="O160" s="5">
        <f>MAX(O2:O159)</f>
        <v>19</v>
      </c>
    </row>
    <row r="162" spans="9:15" x14ac:dyDescent="0.25">
      <c r="I162">
        <f>COUNTIF(I2:I157,"=0")</f>
        <v>0</v>
      </c>
      <c r="K162">
        <f>COUNTIF(K2:K157,"=0")</f>
        <v>0</v>
      </c>
      <c r="M162">
        <f>COUNTIF(M2:M157,"=0")</f>
        <v>0</v>
      </c>
      <c r="O162" s="155">
        <f>COUNTIF(O2:O157,"=0")</f>
        <v>0</v>
      </c>
    </row>
    <row r="164" spans="9:15" x14ac:dyDescent="0.25">
      <c r="M164" s="5">
        <f>SUM(M2:M157)</f>
        <v>210</v>
      </c>
      <c r="O164" s="5">
        <f>SUM(O2:O157)</f>
        <v>210</v>
      </c>
    </row>
    <row r="165" spans="9:15" x14ac:dyDescent="0.25">
      <c r="M165">
        <f>M164/147</f>
        <v>1.4285714285714286</v>
      </c>
      <c r="O165" s="155">
        <f>O164/147</f>
        <v>1.4285714285714286</v>
      </c>
    </row>
  </sheetData>
  <autoFilter ref="A1:M1"/>
  <sortState ref="A2:P16">
    <sortCondition ref="A2"/>
  </sortState>
  <hyperlinks>
    <hyperlink ref="F13" r:id="rId1"/>
    <hyperlink ref="F2" r:id="rId2"/>
    <hyperlink ref="F4" r:id="rId3"/>
    <hyperlink ref="F16" r:id="rId4"/>
    <hyperlink ref="F9" r:id="rId5"/>
    <hyperlink ref="F8" r:id="rId6"/>
    <hyperlink ref="F7" r:id="rId7"/>
    <hyperlink ref="F5" r:id="rId8"/>
    <hyperlink ref="F6" r:id="rId9"/>
    <hyperlink ref="F10" r:id="rId10"/>
    <hyperlink ref="F12" r:id="rId11"/>
    <hyperlink ref="F15" r:id="rId12"/>
    <hyperlink ref="F11" r:id="rId13"/>
    <hyperlink ref="F14" r:id="rId14"/>
    <hyperlink ref="F3" r:id="rId15"/>
    <hyperlink ref="E3" r:id="rId16"/>
    <hyperlink ref="E10" r:id="rId17"/>
    <hyperlink ref="E16" r:id="rId18"/>
    <hyperlink ref="E4" r:id="rId19"/>
    <hyperlink ref="E8" r:id="rId20"/>
    <hyperlink ref="E7" r:id="rId21"/>
    <hyperlink ref="E5" r:id="rId22"/>
    <hyperlink ref="E6" r:id="rId23"/>
    <hyperlink ref="E12" r:id="rId24"/>
    <hyperlink ref="E14" r:id="rId25"/>
    <hyperlink ref="E11" r:id="rId26"/>
    <hyperlink ref="E15" r:id="rId27"/>
  </hyperlinks>
  <pageMargins left="0.7" right="0.7" top="0.75" bottom="0.75" header="0.3" footer="0.3"/>
  <pageSetup paperSize="9" orientation="portrait" verticalDpi="0" r:id="rId28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T37"/>
  <sheetViews>
    <sheetView zoomScale="80" zoomScaleNormal="80" workbookViewId="0">
      <selection activeCell="E5" sqref="E5"/>
    </sheetView>
  </sheetViews>
  <sheetFormatPr defaultRowHeight="15" x14ac:dyDescent="0.25"/>
  <cols>
    <col min="1" max="1" width="15.140625" customWidth="1"/>
    <col min="2" max="4" width="10.7109375" customWidth="1"/>
    <col min="5" max="5" width="12.85546875" customWidth="1"/>
    <col min="11" max="15" width="9.140625" style="155"/>
  </cols>
  <sheetData>
    <row r="1" spans="1:20" x14ac:dyDescent="0.25">
      <c r="A1" s="77"/>
      <c r="B1" s="77" t="s">
        <v>46</v>
      </c>
      <c r="C1" s="77" t="s">
        <v>183</v>
      </c>
      <c r="D1" s="77" t="s">
        <v>184</v>
      </c>
      <c r="E1" s="77" t="s">
        <v>113</v>
      </c>
      <c r="F1" s="77" t="s">
        <v>194</v>
      </c>
      <c r="G1" s="77" t="s">
        <v>195</v>
      </c>
      <c r="H1" s="77" t="s">
        <v>196</v>
      </c>
      <c r="I1" s="77" t="s">
        <v>197</v>
      </c>
      <c r="J1" s="77" t="s">
        <v>198</v>
      </c>
      <c r="K1" s="77" t="s">
        <v>199</v>
      </c>
      <c r="L1" s="77" t="s">
        <v>200</v>
      </c>
      <c r="M1" s="77" t="s">
        <v>201</v>
      </c>
      <c r="N1" s="77" t="s">
        <v>202</v>
      </c>
      <c r="O1" s="77" t="s">
        <v>203</v>
      </c>
      <c r="P1" s="77" t="s">
        <v>220</v>
      </c>
      <c r="Q1" s="77" t="s">
        <v>221</v>
      </c>
      <c r="R1" s="77" t="s">
        <v>222</v>
      </c>
      <c r="S1" s="77" t="s">
        <v>223</v>
      </c>
      <c r="T1" s="77" t="s">
        <v>224</v>
      </c>
    </row>
    <row r="2" spans="1:20" ht="15.75" x14ac:dyDescent="0.25">
      <c r="A2" s="27" t="s">
        <v>14</v>
      </c>
      <c r="B2" s="78">
        <v>10</v>
      </c>
      <c r="C2" s="78">
        <f>MAX(F2:T2)</f>
        <v>9.6999999999999993</v>
      </c>
      <c r="D2" s="78">
        <f>MIN(F2:T2)</f>
        <v>8.24</v>
      </c>
      <c r="E2" s="78">
        <f>AVERAGE(F2:T2)</f>
        <v>9.0459999999999994</v>
      </c>
      <c r="F2" s="142">
        <v>9.6999999999999993</v>
      </c>
      <c r="G2" s="142">
        <v>8.8699999999999992</v>
      </c>
      <c r="H2" s="142">
        <v>9.0299999999999994</v>
      </c>
      <c r="I2" s="142">
        <v>8.9600000000000009</v>
      </c>
      <c r="J2" s="142">
        <v>9.1199999999999992</v>
      </c>
      <c r="K2" s="142">
        <v>9.61</v>
      </c>
      <c r="L2" s="142">
        <v>9.3699999999999992</v>
      </c>
      <c r="M2" s="142">
        <v>8.56</v>
      </c>
      <c r="N2" s="142">
        <v>9.69</v>
      </c>
      <c r="O2" s="142">
        <v>9.39</v>
      </c>
      <c r="P2" s="142">
        <v>8.94</v>
      </c>
      <c r="Q2" s="142">
        <v>8.24</v>
      </c>
      <c r="R2" s="142">
        <v>8.91</v>
      </c>
      <c r="S2" s="142">
        <v>8.31</v>
      </c>
      <c r="T2" s="142">
        <v>8.99</v>
      </c>
    </row>
    <row r="3" spans="1:20" ht="15.75" x14ac:dyDescent="0.25">
      <c r="A3" s="27" t="s">
        <v>17</v>
      </c>
      <c r="B3" s="78">
        <v>10</v>
      </c>
      <c r="C3" s="78">
        <f t="shared" ref="C3:C17" si="0">MAX(F3:T3)</f>
        <v>9.61</v>
      </c>
      <c r="D3" s="78">
        <f t="shared" ref="D3:D17" si="1">MIN(F3:T3)</f>
        <v>4.25</v>
      </c>
      <c r="E3" s="78">
        <f t="shared" ref="E3:E17" si="2">AVERAGE(F3:T3)</f>
        <v>8.060666666666668</v>
      </c>
      <c r="F3" s="142">
        <v>8.7899999999999991</v>
      </c>
      <c r="G3" s="142">
        <v>9.11</v>
      </c>
      <c r="H3" s="142">
        <v>9.0399999999999991</v>
      </c>
      <c r="I3" s="142">
        <v>7.1</v>
      </c>
      <c r="J3" s="142">
        <v>9.17</v>
      </c>
      <c r="K3" s="142">
        <v>9.61</v>
      </c>
      <c r="L3" s="142">
        <v>8.4</v>
      </c>
      <c r="M3" s="142">
        <v>8.57</v>
      </c>
      <c r="N3" s="142">
        <v>8.76</v>
      </c>
      <c r="O3" s="142">
        <v>9.3699999999999992</v>
      </c>
      <c r="P3" s="142">
        <v>8.23</v>
      </c>
      <c r="Q3" s="142">
        <v>4.42</v>
      </c>
      <c r="R3" s="142">
        <v>7.76</v>
      </c>
      <c r="S3" s="142">
        <v>4.25</v>
      </c>
      <c r="T3" s="142">
        <v>8.33</v>
      </c>
    </row>
    <row r="4" spans="1:20" ht="15.75" x14ac:dyDescent="0.25">
      <c r="A4" s="27" t="s">
        <v>15</v>
      </c>
      <c r="B4" s="78">
        <v>10</v>
      </c>
      <c r="C4" s="78">
        <f t="shared" si="0"/>
        <v>9.15</v>
      </c>
      <c r="D4" s="78">
        <f t="shared" si="1"/>
        <v>6.2</v>
      </c>
      <c r="E4" s="78">
        <f t="shared" si="2"/>
        <v>7.6726666666666672</v>
      </c>
      <c r="F4" s="142">
        <v>8.8000000000000007</v>
      </c>
      <c r="G4" s="142">
        <v>6.2</v>
      </c>
      <c r="H4" s="142">
        <v>7.1</v>
      </c>
      <c r="I4" s="142">
        <v>6.88</v>
      </c>
      <c r="J4" s="142">
        <v>9.15</v>
      </c>
      <c r="K4" s="142">
        <v>8.3800000000000008</v>
      </c>
      <c r="L4" s="142">
        <v>7.35</v>
      </c>
      <c r="M4" s="142">
        <v>7.55</v>
      </c>
      <c r="N4" s="142">
        <v>7.72</v>
      </c>
      <c r="O4" s="142">
        <v>8.36</v>
      </c>
      <c r="P4" s="142">
        <v>7.18</v>
      </c>
      <c r="Q4" s="142">
        <v>7.49</v>
      </c>
      <c r="R4" s="142">
        <v>8.11</v>
      </c>
      <c r="S4" s="142">
        <v>7.32</v>
      </c>
      <c r="T4" s="142">
        <v>7.5</v>
      </c>
    </row>
    <row r="5" spans="1:20" ht="15.75" x14ac:dyDescent="0.25">
      <c r="A5" s="27" t="s">
        <v>16</v>
      </c>
      <c r="B5" s="78">
        <v>10</v>
      </c>
      <c r="C5" s="78">
        <f t="shared" si="0"/>
        <v>7.02</v>
      </c>
      <c r="D5" s="78">
        <f t="shared" si="1"/>
        <v>3.99</v>
      </c>
      <c r="E5" s="78">
        <f t="shared" si="2"/>
        <v>4.8333333333333321</v>
      </c>
      <c r="F5" s="142">
        <v>5.74</v>
      </c>
      <c r="G5" s="142">
        <v>4.05</v>
      </c>
      <c r="H5" s="142">
        <v>7.02</v>
      </c>
      <c r="I5" s="142">
        <v>3.99</v>
      </c>
      <c r="J5" s="142">
        <v>4.08</v>
      </c>
      <c r="K5" s="142">
        <v>4.3499999999999996</v>
      </c>
      <c r="L5" s="142">
        <v>4.26</v>
      </c>
      <c r="M5" s="142">
        <v>4.43</v>
      </c>
      <c r="N5" s="142">
        <v>4.59</v>
      </c>
      <c r="O5" s="142">
        <v>5.37</v>
      </c>
      <c r="P5" s="142">
        <v>4.33</v>
      </c>
      <c r="Q5" s="142">
        <v>4.47</v>
      </c>
      <c r="R5" s="142">
        <v>5.9</v>
      </c>
      <c r="S5" s="142">
        <v>4.2699999999999996</v>
      </c>
      <c r="T5" s="142">
        <v>5.65</v>
      </c>
    </row>
    <row r="6" spans="1:20" ht="15.75" x14ac:dyDescent="0.25">
      <c r="A6" s="27" t="s">
        <v>20</v>
      </c>
      <c r="B6" s="78">
        <v>10</v>
      </c>
      <c r="C6" s="78">
        <f t="shared" si="0"/>
        <v>8.7200000000000006</v>
      </c>
      <c r="D6" s="78">
        <f t="shared" si="1"/>
        <v>4.4000000000000004</v>
      </c>
      <c r="E6" s="78">
        <f t="shared" si="2"/>
        <v>6.7453333333333338</v>
      </c>
      <c r="F6" s="142">
        <v>8.7200000000000006</v>
      </c>
      <c r="G6" s="142">
        <v>6.98</v>
      </c>
      <c r="H6" s="142">
        <v>7.69</v>
      </c>
      <c r="I6" s="142">
        <v>4.4000000000000004</v>
      </c>
      <c r="J6" s="142">
        <v>6.76</v>
      </c>
      <c r="K6" s="142">
        <v>6.28</v>
      </c>
      <c r="L6" s="142">
        <v>5.81</v>
      </c>
      <c r="M6" s="142">
        <v>7.57</v>
      </c>
      <c r="N6" s="142">
        <v>6.74</v>
      </c>
      <c r="O6" s="142">
        <v>8.01</v>
      </c>
      <c r="P6" s="142">
        <v>7.09</v>
      </c>
      <c r="Q6" s="142">
        <v>5.48</v>
      </c>
      <c r="R6" s="142">
        <v>6.62</v>
      </c>
      <c r="S6" s="142">
        <v>6.43</v>
      </c>
      <c r="T6" s="142">
        <v>6.6</v>
      </c>
    </row>
    <row r="7" spans="1:20" ht="15.75" x14ac:dyDescent="0.25">
      <c r="A7" s="27" t="s">
        <v>23</v>
      </c>
      <c r="B7" s="78">
        <v>10</v>
      </c>
      <c r="C7" s="78">
        <f t="shared" si="0"/>
        <v>9.56</v>
      </c>
      <c r="D7" s="78">
        <f t="shared" si="1"/>
        <v>7.56</v>
      </c>
      <c r="E7" s="78">
        <f t="shared" si="2"/>
        <v>8.3053333333333335</v>
      </c>
      <c r="F7" s="142">
        <v>8.86</v>
      </c>
      <c r="G7" s="142">
        <v>8.08</v>
      </c>
      <c r="H7" s="142">
        <v>7.95</v>
      </c>
      <c r="I7" s="142">
        <v>7.56</v>
      </c>
      <c r="J7" s="142">
        <v>8.1199999999999992</v>
      </c>
      <c r="K7" s="142">
        <v>8.34</v>
      </c>
      <c r="L7" s="142">
        <v>8.31</v>
      </c>
      <c r="M7" s="142">
        <v>8.61</v>
      </c>
      <c r="N7" s="142">
        <v>7.87</v>
      </c>
      <c r="O7" s="142">
        <v>8.39</v>
      </c>
      <c r="P7" s="142">
        <v>8.27</v>
      </c>
      <c r="Q7" s="142">
        <v>9.56</v>
      </c>
      <c r="R7" s="142">
        <v>7.88</v>
      </c>
      <c r="S7" s="142">
        <v>8.5</v>
      </c>
      <c r="T7" s="142">
        <v>8.2799999999999994</v>
      </c>
    </row>
    <row r="8" spans="1:20" ht="15.75" x14ac:dyDescent="0.25">
      <c r="A8" s="27" t="s">
        <v>22</v>
      </c>
      <c r="B8" s="78">
        <v>10</v>
      </c>
      <c r="C8" s="78">
        <f t="shared" si="0"/>
        <v>5.86</v>
      </c>
      <c r="D8" s="78">
        <f t="shared" si="1"/>
        <v>4.0199999999999996</v>
      </c>
      <c r="E8" s="78">
        <f t="shared" si="2"/>
        <v>4.9426666666666668</v>
      </c>
      <c r="F8" s="142">
        <v>5.76</v>
      </c>
      <c r="G8" s="142">
        <v>4.1100000000000003</v>
      </c>
      <c r="H8" s="142">
        <v>4.97</v>
      </c>
      <c r="I8" s="142">
        <v>4.0199999999999996</v>
      </c>
      <c r="J8" s="142">
        <v>5.44</v>
      </c>
      <c r="K8" s="142">
        <v>4.5599999999999996</v>
      </c>
      <c r="L8" s="142">
        <v>5.39</v>
      </c>
      <c r="M8" s="142">
        <v>5.63</v>
      </c>
      <c r="N8" s="142">
        <v>5.86</v>
      </c>
      <c r="O8" s="142">
        <v>4.3899999999999997</v>
      </c>
      <c r="P8" s="142">
        <v>5.37</v>
      </c>
      <c r="Q8" s="142">
        <v>4.57</v>
      </c>
      <c r="R8" s="142">
        <v>4.92</v>
      </c>
      <c r="S8" s="142">
        <v>4.4800000000000004</v>
      </c>
      <c r="T8" s="142">
        <v>4.67</v>
      </c>
    </row>
    <row r="9" spans="1:20" ht="15.75" x14ac:dyDescent="0.25">
      <c r="A9" s="27" t="s">
        <v>18</v>
      </c>
      <c r="B9" s="78">
        <v>10</v>
      </c>
      <c r="C9" s="78">
        <f t="shared" si="0"/>
        <v>7.84</v>
      </c>
      <c r="D9" s="78">
        <f t="shared" si="1"/>
        <v>4.87</v>
      </c>
      <c r="E9" s="78">
        <f t="shared" si="2"/>
        <v>6.4053333333333331</v>
      </c>
      <c r="F9" s="142">
        <v>7.84</v>
      </c>
      <c r="G9" s="142">
        <v>6.02</v>
      </c>
      <c r="H9" s="142">
        <v>5.87</v>
      </c>
      <c r="I9" s="142">
        <v>5.73</v>
      </c>
      <c r="J9" s="142">
        <v>7.45</v>
      </c>
      <c r="K9" s="142">
        <v>7.54</v>
      </c>
      <c r="L9" s="142">
        <v>6.27</v>
      </c>
      <c r="M9" s="142">
        <v>6.48</v>
      </c>
      <c r="N9" s="142">
        <v>6.87</v>
      </c>
      <c r="O9" s="142">
        <v>6.21</v>
      </c>
      <c r="P9" s="142">
        <v>6.28</v>
      </c>
      <c r="Q9" s="142">
        <v>6.55</v>
      </c>
      <c r="R9" s="142">
        <v>4.87</v>
      </c>
      <c r="S9" s="142">
        <v>6.33</v>
      </c>
      <c r="T9" s="142">
        <v>5.77</v>
      </c>
    </row>
    <row r="10" spans="1:20" ht="15.75" x14ac:dyDescent="0.25">
      <c r="A10" s="27" t="s">
        <v>21</v>
      </c>
      <c r="B10" s="78">
        <v>10</v>
      </c>
      <c r="C10" s="78">
        <f t="shared" si="0"/>
        <v>9.89</v>
      </c>
      <c r="D10" s="78">
        <f t="shared" si="1"/>
        <v>4.46</v>
      </c>
      <c r="E10" s="78">
        <f t="shared" si="2"/>
        <v>7.0166666666666666</v>
      </c>
      <c r="F10" s="142">
        <v>9.89</v>
      </c>
      <c r="G10" s="142">
        <v>7.08</v>
      </c>
      <c r="H10" s="142">
        <v>6.99</v>
      </c>
      <c r="I10" s="142">
        <v>6.73</v>
      </c>
      <c r="J10" s="142">
        <v>8.26</v>
      </c>
      <c r="K10" s="142">
        <v>7.49</v>
      </c>
      <c r="L10" s="142">
        <v>7.39</v>
      </c>
      <c r="M10" s="142">
        <v>8.5299999999999994</v>
      </c>
      <c r="N10" s="142">
        <v>5.88</v>
      </c>
      <c r="O10" s="142">
        <v>7.33</v>
      </c>
      <c r="P10" s="142">
        <v>5.21</v>
      </c>
      <c r="Q10" s="142">
        <v>7.55</v>
      </c>
      <c r="R10" s="142">
        <v>4.46</v>
      </c>
      <c r="S10" s="142">
        <v>7.51</v>
      </c>
      <c r="T10" s="142">
        <v>4.95</v>
      </c>
    </row>
    <row r="11" spans="1:20" ht="15.75" x14ac:dyDescent="0.25">
      <c r="A11" s="27" t="s">
        <v>19</v>
      </c>
      <c r="B11" s="78">
        <v>10</v>
      </c>
      <c r="C11" s="78">
        <f t="shared" si="0"/>
        <v>8.86</v>
      </c>
      <c r="D11" s="78">
        <f t="shared" si="1"/>
        <v>5.98</v>
      </c>
      <c r="E11" s="78">
        <f t="shared" si="2"/>
        <v>7.3226666666666658</v>
      </c>
      <c r="F11" s="142">
        <v>7.81</v>
      </c>
      <c r="G11" s="142">
        <v>8.0500000000000007</v>
      </c>
      <c r="H11" s="142">
        <v>6.69</v>
      </c>
      <c r="I11" s="142">
        <v>7.34</v>
      </c>
      <c r="J11" s="142">
        <v>8.0500000000000007</v>
      </c>
      <c r="K11" s="142">
        <v>6.24</v>
      </c>
      <c r="L11" s="142">
        <v>8</v>
      </c>
      <c r="M11" s="142">
        <v>6.48</v>
      </c>
      <c r="N11" s="142">
        <v>8.86</v>
      </c>
      <c r="O11" s="142">
        <v>8.1999999999999993</v>
      </c>
      <c r="P11" s="142">
        <v>5.98</v>
      </c>
      <c r="Q11" s="142">
        <v>6.52</v>
      </c>
      <c r="R11" s="142">
        <v>6.38</v>
      </c>
      <c r="S11" s="142">
        <v>8.5</v>
      </c>
      <c r="T11" s="142">
        <v>6.74</v>
      </c>
    </row>
    <row r="12" spans="1:20" ht="15.75" x14ac:dyDescent="0.25">
      <c r="A12" s="27" t="s">
        <v>24</v>
      </c>
      <c r="B12" s="78">
        <v>10</v>
      </c>
      <c r="C12" s="78">
        <f t="shared" si="0"/>
        <v>9.8000000000000007</v>
      </c>
      <c r="D12" s="78">
        <f t="shared" si="1"/>
        <v>5.8</v>
      </c>
      <c r="E12" s="78">
        <f t="shared" si="2"/>
        <v>8.0386666666666677</v>
      </c>
      <c r="F12" s="142">
        <v>9.8000000000000007</v>
      </c>
      <c r="G12" s="142">
        <v>9.2200000000000006</v>
      </c>
      <c r="H12" s="142">
        <v>8.11</v>
      </c>
      <c r="I12" s="142">
        <v>9.02</v>
      </c>
      <c r="J12" s="142">
        <v>9.48</v>
      </c>
      <c r="K12" s="142">
        <v>9.57</v>
      </c>
      <c r="L12" s="142">
        <v>6.23</v>
      </c>
      <c r="M12" s="142">
        <v>8.6999999999999993</v>
      </c>
      <c r="N12" s="142">
        <v>8.9</v>
      </c>
      <c r="O12" s="142">
        <v>6.44</v>
      </c>
      <c r="P12" s="142">
        <v>7.37</v>
      </c>
      <c r="Q12" s="142">
        <v>8.5399999999999991</v>
      </c>
      <c r="R12" s="142">
        <v>6.88</v>
      </c>
      <c r="S12" s="142">
        <v>6.52</v>
      </c>
      <c r="T12" s="142">
        <v>5.8</v>
      </c>
    </row>
    <row r="13" spans="1:20" ht="15.75" x14ac:dyDescent="0.25">
      <c r="A13" s="27" t="s">
        <v>25</v>
      </c>
      <c r="B13" s="78">
        <v>10</v>
      </c>
      <c r="C13" s="78">
        <f t="shared" si="0"/>
        <v>10</v>
      </c>
      <c r="D13" s="78">
        <f t="shared" si="1"/>
        <v>8.68</v>
      </c>
      <c r="E13" s="78">
        <f t="shared" si="2"/>
        <v>9.5986666666666665</v>
      </c>
      <c r="F13" s="142">
        <v>9.7100000000000009</v>
      </c>
      <c r="G13" s="142">
        <v>8.7200000000000006</v>
      </c>
      <c r="H13" s="142">
        <v>8.7899999999999991</v>
      </c>
      <c r="I13" s="142">
        <v>9.2899999999999991</v>
      </c>
      <c r="J13" s="142">
        <v>9.75</v>
      </c>
      <c r="K13" s="142">
        <v>10</v>
      </c>
      <c r="L13" s="142">
        <v>9.9</v>
      </c>
      <c r="M13" s="142">
        <v>9.8800000000000008</v>
      </c>
      <c r="N13" s="142">
        <v>10</v>
      </c>
      <c r="O13" s="142">
        <v>9.7799999999999994</v>
      </c>
      <c r="P13" s="142">
        <v>10</v>
      </c>
      <c r="Q13" s="142">
        <v>9.73</v>
      </c>
      <c r="R13" s="142">
        <v>8.68</v>
      </c>
      <c r="S13" s="142">
        <v>10</v>
      </c>
      <c r="T13" s="142">
        <v>9.75</v>
      </c>
    </row>
    <row r="14" spans="1:20" ht="15.75" x14ac:dyDescent="0.25">
      <c r="A14" s="27" t="s">
        <v>26</v>
      </c>
      <c r="B14" s="78">
        <v>10</v>
      </c>
      <c r="C14" s="78">
        <f t="shared" si="0"/>
        <v>10</v>
      </c>
      <c r="D14" s="78">
        <f t="shared" si="1"/>
        <v>8.16</v>
      </c>
      <c r="E14" s="78">
        <f t="shared" si="2"/>
        <v>9.5933333333333319</v>
      </c>
      <c r="F14" s="142">
        <v>10</v>
      </c>
      <c r="G14" s="142">
        <v>9.15</v>
      </c>
      <c r="H14" s="142">
        <v>8.7899999999999991</v>
      </c>
      <c r="I14" s="142">
        <v>8.8800000000000008</v>
      </c>
      <c r="J14" s="142">
        <v>9.58</v>
      </c>
      <c r="K14" s="142">
        <v>10</v>
      </c>
      <c r="L14" s="142">
        <v>9.85</v>
      </c>
      <c r="M14" s="142">
        <v>9.94</v>
      </c>
      <c r="N14" s="142">
        <v>10</v>
      </c>
      <c r="O14" s="142">
        <v>9.94</v>
      </c>
      <c r="P14" s="142">
        <v>10</v>
      </c>
      <c r="Q14" s="142">
        <v>9.73</v>
      </c>
      <c r="R14" s="142">
        <v>8.16</v>
      </c>
      <c r="S14" s="142">
        <v>10</v>
      </c>
      <c r="T14" s="142">
        <v>9.8800000000000008</v>
      </c>
    </row>
    <row r="15" spans="1:20" ht="15.75" x14ac:dyDescent="0.25">
      <c r="A15" s="27" t="s">
        <v>27</v>
      </c>
      <c r="B15" s="78">
        <v>10</v>
      </c>
      <c r="C15" s="78">
        <f t="shared" si="0"/>
        <v>10</v>
      </c>
      <c r="D15" s="78">
        <f t="shared" si="1"/>
        <v>4.8</v>
      </c>
      <c r="E15" s="78">
        <f t="shared" si="2"/>
        <v>9.059333333333333</v>
      </c>
      <c r="F15" s="142">
        <v>9.7100000000000009</v>
      </c>
      <c r="G15" s="142">
        <v>8.3000000000000007</v>
      </c>
      <c r="H15" s="142">
        <v>8.7899999999999991</v>
      </c>
      <c r="I15" s="169">
        <v>4.8</v>
      </c>
      <c r="J15" s="142">
        <v>8.39</v>
      </c>
      <c r="K15" s="142">
        <v>10</v>
      </c>
      <c r="L15" s="142">
        <v>8.92</v>
      </c>
      <c r="M15" s="142">
        <v>9.4499999999999993</v>
      </c>
      <c r="N15" s="142">
        <v>9.8800000000000008</v>
      </c>
      <c r="O15" s="142">
        <v>9.49</v>
      </c>
      <c r="P15" s="142">
        <v>10</v>
      </c>
      <c r="Q15" s="142">
        <v>9.73</v>
      </c>
      <c r="R15" s="142">
        <v>8.68</v>
      </c>
      <c r="S15" s="142">
        <v>10</v>
      </c>
      <c r="T15" s="142">
        <v>9.75</v>
      </c>
    </row>
    <row r="16" spans="1:20" ht="15.75" x14ac:dyDescent="0.25">
      <c r="A16" s="27" t="s">
        <v>29</v>
      </c>
      <c r="B16" s="78">
        <v>10</v>
      </c>
      <c r="C16" s="78">
        <f t="shared" si="0"/>
        <v>9.98</v>
      </c>
      <c r="D16" s="78">
        <f t="shared" si="1"/>
        <v>8.07</v>
      </c>
      <c r="E16" s="78">
        <f t="shared" si="2"/>
        <v>9.1639999999999997</v>
      </c>
      <c r="F16" s="142">
        <v>9.7100000000000009</v>
      </c>
      <c r="G16" s="142">
        <v>8.51</v>
      </c>
      <c r="H16" s="142">
        <v>8.69</v>
      </c>
      <c r="I16" s="142">
        <v>8.1300000000000008</v>
      </c>
      <c r="J16" s="142">
        <v>9.01</v>
      </c>
      <c r="K16" s="142">
        <v>9.8000000000000007</v>
      </c>
      <c r="L16" s="142">
        <v>9.23</v>
      </c>
      <c r="M16" s="142">
        <v>9.65</v>
      </c>
      <c r="N16" s="142">
        <v>9.2100000000000009</v>
      </c>
      <c r="O16" s="142">
        <v>9.61</v>
      </c>
      <c r="P16" s="142">
        <v>9.7899999999999991</v>
      </c>
      <c r="Q16" s="142">
        <v>9.67</v>
      </c>
      <c r="R16" s="142">
        <v>8.07</v>
      </c>
      <c r="S16" s="142">
        <v>9.98</v>
      </c>
      <c r="T16" s="142">
        <v>8.4</v>
      </c>
    </row>
    <row r="17" spans="1:20" ht="15.75" x14ac:dyDescent="0.25">
      <c r="A17" s="27" t="s">
        <v>28</v>
      </c>
      <c r="B17" s="78">
        <v>10</v>
      </c>
      <c r="C17" s="78">
        <f t="shared" si="0"/>
        <v>10</v>
      </c>
      <c r="D17" s="78">
        <f t="shared" si="1"/>
        <v>8.3699999999999992</v>
      </c>
      <c r="E17" s="78">
        <f t="shared" si="2"/>
        <v>9.5613333333333319</v>
      </c>
      <c r="F17" s="142">
        <v>9.7100000000000009</v>
      </c>
      <c r="G17" s="142">
        <v>8.94</v>
      </c>
      <c r="H17" s="142">
        <v>8.7899999999999991</v>
      </c>
      <c r="I17" s="142">
        <v>8.3699999999999992</v>
      </c>
      <c r="J17" s="142">
        <v>9.83</v>
      </c>
      <c r="K17" s="142">
        <v>10</v>
      </c>
      <c r="L17" s="142">
        <v>9.9</v>
      </c>
      <c r="M17" s="142">
        <v>9.94</v>
      </c>
      <c r="N17" s="142">
        <v>10</v>
      </c>
      <c r="O17" s="142">
        <v>9.7799999999999994</v>
      </c>
      <c r="P17" s="142">
        <v>10</v>
      </c>
      <c r="Q17" s="142">
        <v>9.73</v>
      </c>
      <c r="R17" s="142">
        <v>8.68</v>
      </c>
      <c r="S17" s="142">
        <v>10</v>
      </c>
      <c r="T17" s="142">
        <v>9.75</v>
      </c>
    </row>
    <row r="18" spans="1:20" ht="15.75" x14ac:dyDescent="0.25">
      <c r="A18" s="76"/>
    </row>
    <row r="19" spans="1:20" ht="15.75" x14ac:dyDescent="0.25">
      <c r="A19" s="34"/>
      <c r="B19" s="74"/>
      <c r="C19" s="74"/>
      <c r="D19" s="74"/>
      <c r="E19" s="122">
        <f t="shared" ref="E19:T19" si="3">SUM(E2:E17)</f>
        <v>125.366</v>
      </c>
      <c r="F19" s="122">
        <f t="shared" si="3"/>
        <v>140.55000000000001</v>
      </c>
      <c r="G19" s="122">
        <f t="shared" si="3"/>
        <v>121.38999999999999</v>
      </c>
      <c r="H19" s="122">
        <f t="shared" si="3"/>
        <v>124.30999999999997</v>
      </c>
      <c r="I19" s="122">
        <f t="shared" si="3"/>
        <v>111.2</v>
      </c>
      <c r="J19" s="122">
        <f t="shared" si="3"/>
        <v>131.64000000000001</v>
      </c>
      <c r="K19" s="122">
        <f t="shared" si="3"/>
        <v>131.76999999999998</v>
      </c>
      <c r="L19" s="122">
        <f t="shared" si="3"/>
        <v>124.58000000000001</v>
      </c>
      <c r="M19" s="122">
        <f t="shared" si="3"/>
        <v>129.97000000000003</v>
      </c>
      <c r="N19" s="122">
        <f t="shared" si="3"/>
        <v>130.83000000000001</v>
      </c>
      <c r="O19" s="122">
        <f t="shared" si="3"/>
        <v>130.05999999999997</v>
      </c>
      <c r="P19" s="122">
        <f t="shared" si="3"/>
        <v>124.03999999999999</v>
      </c>
      <c r="Q19" s="122">
        <f t="shared" si="3"/>
        <v>121.98</v>
      </c>
      <c r="R19" s="122">
        <f t="shared" si="3"/>
        <v>114.96000000000001</v>
      </c>
      <c r="S19" s="122">
        <f t="shared" si="3"/>
        <v>122.4</v>
      </c>
      <c r="T19" s="122">
        <f t="shared" si="3"/>
        <v>120.81</v>
      </c>
    </row>
    <row r="20" spans="1:20" x14ac:dyDescent="0.25">
      <c r="A20" s="74"/>
      <c r="B20" s="74"/>
      <c r="C20" s="74"/>
      <c r="D20" s="74"/>
      <c r="E20" s="75"/>
      <c r="F20" s="122"/>
      <c r="G20" s="122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20" x14ac:dyDescent="0.25">
      <c r="A21" s="74"/>
      <c r="B21" s="74"/>
      <c r="C21" s="74"/>
      <c r="D21" s="74"/>
      <c r="E21" s="75"/>
      <c r="F21" s="74"/>
      <c r="G21" s="74"/>
    </row>
    <row r="22" spans="1:20" ht="15.75" x14ac:dyDescent="0.25">
      <c r="A22" s="162" t="s">
        <v>14</v>
      </c>
      <c r="B22" s="163"/>
      <c r="C22" s="164">
        <f t="shared" ref="C22:C37" si="4">C2-D2</f>
        <v>1.4599999999999991</v>
      </c>
      <c r="D22" s="74"/>
      <c r="E22" s="130">
        <f t="shared" ref="E22:T22" si="5">SUM(E2:E5)</f>
        <v>29.612666666666669</v>
      </c>
      <c r="F22" s="130">
        <f t="shared" si="5"/>
        <v>33.03</v>
      </c>
      <c r="G22" s="130">
        <f t="shared" si="5"/>
        <v>28.229999999999997</v>
      </c>
      <c r="H22" s="130">
        <f t="shared" si="5"/>
        <v>32.19</v>
      </c>
      <c r="I22" s="130">
        <f t="shared" si="5"/>
        <v>26.93</v>
      </c>
      <c r="J22" s="130">
        <f t="shared" si="5"/>
        <v>31.519999999999996</v>
      </c>
      <c r="K22" s="130">
        <f t="shared" si="5"/>
        <v>31.950000000000003</v>
      </c>
      <c r="L22" s="130">
        <f t="shared" si="5"/>
        <v>29.379999999999995</v>
      </c>
      <c r="M22" s="130">
        <f t="shared" si="5"/>
        <v>29.110000000000003</v>
      </c>
      <c r="N22" s="130">
        <f t="shared" si="5"/>
        <v>30.759999999999998</v>
      </c>
      <c r="O22" s="130">
        <f t="shared" si="5"/>
        <v>32.489999999999995</v>
      </c>
      <c r="P22" s="130">
        <f t="shared" si="5"/>
        <v>28.68</v>
      </c>
      <c r="Q22" s="130">
        <f t="shared" si="5"/>
        <v>24.619999999999997</v>
      </c>
      <c r="R22" s="130">
        <f t="shared" si="5"/>
        <v>30.68</v>
      </c>
      <c r="S22" s="130">
        <f t="shared" si="5"/>
        <v>24.150000000000002</v>
      </c>
      <c r="T22" s="130">
        <f t="shared" si="5"/>
        <v>30.47</v>
      </c>
    </row>
    <row r="23" spans="1:20" ht="15.75" x14ac:dyDescent="0.25">
      <c r="A23" s="138" t="s">
        <v>17</v>
      </c>
      <c r="B23" s="139"/>
      <c r="C23" s="140">
        <f t="shared" si="4"/>
        <v>5.3599999999999994</v>
      </c>
      <c r="D23" s="74"/>
      <c r="E23" s="130">
        <f t="shared" ref="E23:T23" si="6">SUM(E6:E12)</f>
        <v>48.776666666666671</v>
      </c>
      <c r="F23" s="130">
        <f t="shared" si="6"/>
        <v>58.679999999999993</v>
      </c>
      <c r="G23" s="130">
        <f t="shared" si="6"/>
        <v>49.540000000000006</v>
      </c>
      <c r="H23" s="130">
        <f t="shared" si="6"/>
        <v>48.269999999999996</v>
      </c>
      <c r="I23" s="130">
        <f t="shared" si="6"/>
        <v>44.8</v>
      </c>
      <c r="J23" s="130">
        <f t="shared" si="6"/>
        <v>53.56</v>
      </c>
      <c r="K23" s="130">
        <f t="shared" si="6"/>
        <v>50.02</v>
      </c>
      <c r="L23" s="130">
        <f t="shared" si="6"/>
        <v>47.400000000000006</v>
      </c>
      <c r="M23" s="130">
        <f t="shared" si="6"/>
        <v>52</v>
      </c>
      <c r="N23" s="130">
        <f t="shared" si="6"/>
        <v>50.98</v>
      </c>
      <c r="O23" s="130">
        <f t="shared" si="6"/>
        <v>48.97</v>
      </c>
      <c r="P23" s="130">
        <f t="shared" si="6"/>
        <v>45.57</v>
      </c>
      <c r="Q23" s="130">
        <f t="shared" si="6"/>
        <v>48.77</v>
      </c>
      <c r="R23" s="130">
        <f t="shared" si="6"/>
        <v>42.010000000000005</v>
      </c>
      <c r="S23" s="130">
        <f t="shared" si="6"/>
        <v>48.269999999999996</v>
      </c>
      <c r="T23" s="130">
        <f t="shared" si="6"/>
        <v>42.809999999999995</v>
      </c>
    </row>
    <row r="24" spans="1:20" ht="15.75" x14ac:dyDescent="0.25">
      <c r="A24" s="162" t="s">
        <v>15</v>
      </c>
      <c r="B24" s="163"/>
      <c r="C24" s="164">
        <f t="shared" si="4"/>
        <v>2.95</v>
      </c>
      <c r="D24" s="74"/>
      <c r="E24" s="130">
        <f t="shared" ref="E24:T24" si="7">SUM(E13:E14)</f>
        <v>19.192</v>
      </c>
      <c r="F24" s="130">
        <f t="shared" si="7"/>
        <v>19.71</v>
      </c>
      <c r="G24" s="130">
        <f t="shared" si="7"/>
        <v>17.87</v>
      </c>
      <c r="H24" s="130">
        <f t="shared" si="7"/>
        <v>17.579999999999998</v>
      </c>
      <c r="I24" s="130">
        <f t="shared" si="7"/>
        <v>18.170000000000002</v>
      </c>
      <c r="J24" s="130">
        <f t="shared" si="7"/>
        <v>19.329999999999998</v>
      </c>
      <c r="K24" s="130">
        <f t="shared" si="7"/>
        <v>20</v>
      </c>
      <c r="L24" s="130">
        <f t="shared" si="7"/>
        <v>19.75</v>
      </c>
      <c r="M24" s="130">
        <f t="shared" si="7"/>
        <v>19.82</v>
      </c>
      <c r="N24" s="130">
        <f t="shared" si="7"/>
        <v>20</v>
      </c>
      <c r="O24" s="130">
        <f t="shared" si="7"/>
        <v>19.72</v>
      </c>
      <c r="P24" s="130">
        <f t="shared" si="7"/>
        <v>20</v>
      </c>
      <c r="Q24" s="130">
        <f t="shared" si="7"/>
        <v>19.46</v>
      </c>
      <c r="R24" s="130">
        <f t="shared" si="7"/>
        <v>16.84</v>
      </c>
      <c r="S24" s="130">
        <f t="shared" si="7"/>
        <v>20</v>
      </c>
      <c r="T24" s="130">
        <f t="shared" si="7"/>
        <v>19.630000000000003</v>
      </c>
    </row>
    <row r="25" spans="1:20" s="149" customFormat="1" ht="15.75" x14ac:dyDescent="0.25">
      <c r="A25" s="162" t="s">
        <v>16</v>
      </c>
      <c r="B25" s="163"/>
      <c r="C25" s="164">
        <f t="shared" si="4"/>
        <v>3.0299999999999994</v>
      </c>
      <c r="D25" s="163"/>
      <c r="E25" s="131">
        <f t="shared" ref="E25:T25" si="8">SUM(E15:E17)</f>
        <v>27.784666666666666</v>
      </c>
      <c r="F25" s="131">
        <f t="shared" si="8"/>
        <v>29.130000000000003</v>
      </c>
      <c r="G25" s="131">
        <f t="shared" si="8"/>
        <v>25.75</v>
      </c>
      <c r="H25" s="131">
        <f t="shared" si="8"/>
        <v>26.269999999999996</v>
      </c>
      <c r="I25" s="131">
        <f t="shared" si="8"/>
        <v>21.299999999999997</v>
      </c>
      <c r="J25" s="131">
        <f t="shared" si="8"/>
        <v>27.229999999999997</v>
      </c>
      <c r="K25" s="131">
        <f t="shared" si="8"/>
        <v>29.8</v>
      </c>
      <c r="L25" s="131">
        <f t="shared" si="8"/>
        <v>28.049999999999997</v>
      </c>
      <c r="M25" s="131">
        <f t="shared" si="8"/>
        <v>29.04</v>
      </c>
      <c r="N25" s="131">
        <f t="shared" si="8"/>
        <v>29.090000000000003</v>
      </c>
      <c r="O25" s="131">
        <f t="shared" si="8"/>
        <v>28.880000000000003</v>
      </c>
      <c r="P25" s="131">
        <f t="shared" si="8"/>
        <v>29.79</v>
      </c>
      <c r="Q25" s="131">
        <f t="shared" si="8"/>
        <v>29.13</v>
      </c>
      <c r="R25" s="131">
        <f t="shared" si="8"/>
        <v>25.43</v>
      </c>
      <c r="S25" s="131">
        <f t="shared" si="8"/>
        <v>29.98</v>
      </c>
      <c r="T25" s="131">
        <f t="shared" si="8"/>
        <v>27.9</v>
      </c>
    </row>
    <row r="26" spans="1:20" s="149" customFormat="1" ht="15.75" x14ac:dyDescent="0.25">
      <c r="A26" s="138" t="s">
        <v>20</v>
      </c>
      <c r="B26" s="139"/>
      <c r="C26" s="140">
        <f t="shared" si="4"/>
        <v>4.32</v>
      </c>
      <c r="D26" s="163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</row>
    <row r="27" spans="1:20" s="149" customFormat="1" ht="15.75" x14ac:dyDescent="0.25">
      <c r="A27" s="162" t="s">
        <v>23</v>
      </c>
      <c r="C27" s="164">
        <f t="shared" si="4"/>
        <v>2.0000000000000009</v>
      </c>
      <c r="E27" s="165">
        <f>SUM(E2:E17)</f>
        <v>125.366</v>
      </c>
      <c r="F27" s="165">
        <f t="shared" ref="F27:T27" si="9">SUM(F2:F17)</f>
        <v>140.55000000000001</v>
      </c>
      <c r="G27" s="165">
        <f t="shared" si="9"/>
        <v>121.38999999999999</v>
      </c>
      <c r="H27" s="165">
        <f t="shared" si="9"/>
        <v>124.30999999999997</v>
      </c>
      <c r="I27" s="165">
        <f t="shared" si="9"/>
        <v>111.2</v>
      </c>
      <c r="J27" s="165">
        <f t="shared" si="9"/>
        <v>131.64000000000001</v>
      </c>
      <c r="K27" s="165">
        <f t="shared" si="9"/>
        <v>131.76999999999998</v>
      </c>
      <c r="L27" s="165">
        <f t="shared" si="9"/>
        <v>124.58000000000001</v>
      </c>
      <c r="M27" s="165">
        <f t="shared" si="9"/>
        <v>129.97000000000003</v>
      </c>
      <c r="N27" s="165">
        <f t="shared" si="9"/>
        <v>130.83000000000001</v>
      </c>
      <c r="O27" s="165">
        <f t="shared" si="9"/>
        <v>130.05999999999997</v>
      </c>
      <c r="P27" s="165">
        <f t="shared" si="9"/>
        <v>124.03999999999999</v>
      </c>
      <c r="Q27" s="165">
        <f t="shared" si="9"/>
        <v>121.98</v>
      </c>
      <c r="R27" s="165">
        <f t="shared" si="9"/>
        <v>114.96000000000001</v>
      </c>
      <c r="S27" s="165">
        <f t="shared" si="9"/>
        <v>122.4</v>
      </c>
      <c r="T27" s="165">
        <f t="shared" si="9"/>
        <v>120.81</v>
      </c>
    </row>
    <row r="28" spans="1:20" s="149" customFormat="1" ht="15.75" x14ac:dyDescent="0.25">
      <c r="A28" s="162" t="s">
        <v>22</v>
      </c>
      <c r="C28" s="164">
        <f t="shared" si="4"/>
        <v>1.8400000000000007</v>
      </c>
    </row>
    <row r="29" spans="1:20" s="149" customFormat="1" ht="15.75" x14ac:dyDescent="0.25">
      <c r="A29" s="162" t="s">
        <v>18</v>
      </c>
      <c r="C29" s="164">
        <f t="shared" si="4"/>
        <v>2.9699999999999998</v>
      </c>
    </row>
    <row r="30" spans="1:20" s="149" customFormat="1" ht="15.75" x14ac:dyDescent="0.25">
      <c r="A30" s="138" t="s">
        <v>21</v>
      </c>
      <c r="B30" s="141"/>
      <c r="C30" s="140">
        <f t="shared" si="4"/>
        <v>5.4300000000000006</v>
      </c>
    </row>
    <row r="31" spans="1:20" s="149" customFormat="1" ht="15.75" x14ac:dyDescent="0.25">
      <c r="A31" s="162" t="s">
        <v>19</v>
      </c>
      <c r="C31" s="164">
        <f t="shared" si="4"/>
        <v>2.879999999999999</v>
      </c>
    </row>
    <row r="32" spans="1:20" s="149" customFormat="1" ht="15.75" x14ac:dyDescent="0.25">
      <c r="A32" s="138" t="s">
        <v>24</v>
      </c>
      <c r="B32" s="141"/>
      <c r="C32" s="140">
        <f t="shared" si="4"/>
        <v>4.0000000000000009</v>
      </c>
    </row>
    <row r="33" spans="1:3" s="149" customFormat="1" ht="15.75" x14ac:dyDescent="0.25">
      <c r="A33" s="162" t="s">
        <v>25</v>
      </c>
      <c r="C33" s="164">
        <f t="shared" si="4"/>
        <v>1.3200000000000003</v>
      </c>
    </row>
    <row r="34" spans="1:3" s="149" customFormat="1" ht="15.75" x14ac:dyDescent="0.25">
      <c r="A34" s="162" t="s">
        <v>26</v>
      </c>
      <c r="C34" s="164">
        <f t="shared" si="4"/>
        <v>1.8399999999999999</v>
      </c>
    </row>
    <row r="35" spans="1:3" s="149" customFormat="1" ht="15.75" x14ac:dyDescent="0.25">
      <c r="A35" s="138" t="s">
        <v>27</v>
      </c>
      <c r="B35" s="141"/>
      <c r="C35" s="140">
        <f t="shared" si="4"/>
        <v>5.2</v>
      </c>
    </row>
    <row r="36" spans="1:3" s="149" customFormat="1" ht="15.75" x14ac:dyDescent="0.25">
      <c r="A36" s="162" t="s">
        <v>29</v>
      </c>
      <c r="C36" s="164">
        <f t="shared" si="4"/>
        <v>1.9100000000000001</v>
      </c>
    </row>
    <row r="37" spans="1:3" s="149" customFormat="1" ht="15.75" x14ac:dyDescent="0.25">
      <c r="A37" s="162" t="s">
        <v>28</v>
      </c>
      <c r="C37" s="164">
        <f t="shared" si="4"/>
        <v>1.6300000000000008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X108"/>
  <sheetViews>
    <sheetView zoomScale="70" zoomScaleNormal="70" workbookViewId="0">
      <selection activeCell="R35" sqref="R35"/>
    </sheetView>
  </sheetViews>
  <sheetFormatPr defaultRowHeight="15.75" x14ac:dyDescent="0.25"/>
  <cols>
    <col min="1" max="1" width="4" style="28" customWidth="1"/>
    <col min="2" max="2" width="15.7109375" style="28" customWidth="1"/>
    <col min="3" max="3" width="41.140625" style="28" customWidth="1"/>
    <col min="4" max="4" width="9.140625" style="28" customWidth="1"/>
    <col min="5" max="5" width="11.42578125" style="28" customWidth="1"/>
    <col min="6" max="6" width="6.5703125" style="28" customWidth="1"/>
    <col min="7" max="7" width="13.42578125" style="28" customWidth="1"/>
    <col min="8" max="8" width="11.7109375" style="28" customWidth="1"/>
    <col min="9" max="9" width="11.28515625" style="28" customWidth="1"/>
    <col min="10" max="10" width="5.42578125" style="28" customWidth="1"/>
    <col min="11" max="11" width="15.42578125" style="28" customWidth="1"/>
    <col min="12" max="13" width="11.5703125" style="28" customWidth="1"/>
    <col min="14" max="14" width="12" style="28" customWidth="1"/>
    <col min="15" max="15" width="5.28515625" style="28" customWidth="1"/>
    <col min="16" max="16" width="3.5703125" style="28" customWidth="1"/>
    <col min="17" max="17" width="15.85546875" style="28" customWidth="1"/>
    <col min="18" max="18" width="10.7109375" style="28" bestFit="1" customWidth="1"/>
    <col min="19" max="19" width="12.42578125" style="28" customWidth="1"/>
    <col min="20" max="20" width="13.140625" style="28" customWidth="1"/>
    <col min="21" max="21" width="14.7109375" style="28" customWidth="1"/>
    <col min="22" max="22" width="14" style="28" customWidth="1"/>
    <col min="23" max="23" width="17.85546875" style="28" customWidth="1"/>
    <col min="24" max="24" width="20.28515625" style="28" customWidth="1"/>
    <col min="25" max="16384" width="9.140625" style="28"/>
  </cols>
  <sheetData>
    <row r="1" spans="2:20" ht="16.5" thickBot="1" x14ac:dyDescent="0.3">
      <c r="P1" s="29"/>
    </row>
    <row r="2" spans="2:20" ht="33" customHeight="1" x14ac:dyDescent="0.25">
      <c r="B2" s="191" t="s">
        <v>36</v>
      </c>
      <c r="C2" s="192"/>
      <c r="D2" s="193" t="s">
        <v>236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4"/>
      <c r="P2" s="30"/>
    </row>
    <row r="3" spans="2:20" x14ac:dyDescent="0.25">
      <c r="B3" s="195" t="s">
        <v>37</v>
      </c>
      <c r="C3" s="196"/>
      <c r="D3" s="197" t="s">
        <v>294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9"/>
      <c r="P3" s="31"/>
    </row>
    <row r="4" spans="2:20" x14ac:dyDescent="0.25">
      <c r="B4" s="195" t="s">
        <v>38</v>
      </c>
      <c r="C4" s="196"/>
      <c r="D4" s="197" t="s">
        <v>269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9"/>
      <c r="P4" s="31"/>
    </row>
    <row r="5" spans="2:20" x14ac:dyDescent="0.25">
      <c r="B5" s="195" t="s">
        <v>39</v>
      </c>
      <c r="C5" s="196"/>
      <c r="D5" s="197" t="s">
        <v>254</v>
      </c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9"/>
      <c r="P5" s="31"/>
    </row>
    <row r="6" spans="2:20" x14ac:dyDescent="0.25">
      <c r="B6" s="32"/>
      <c r="C6" s="33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36"/>
    </row>
    <row r="7" spans="2:20" x14ac:dyDescent="0.25">
      <c r="B7" s="195" t="s">
        <v>40</v>
      </c>
      <c r="C7" s="196"/>
      <c r="D7" s="37" t="s">
        <v>41</v>
      </c>
      <c r="E7" s="38">
        <v>2017</v>
      </c>
      <c r="F7" s="39"/>
      <c r="G7" s="39"/>
      <c r="H7" s="39"/>
      <c r="I7" s="39"/>
      <c r="J7" s="39"/>
      <c r="K7" s="39"/>
      <c r="L7" s="39"/>
      <c r="M7" s="39"/>
      <c r="N7" s="39"/>
      <c r="O7" s="40"/>
      <c r="P7" s="39"/>
    </row>
    <row r="8" spans="2:20" x14ac:dyDescent="0.25">
      <c r="B8" s="41"/>
      <c r="C8" s="27"/>
      <c r="D8" s="42" t="s">
        <v>42</v>
      </c>
      <c r="E8" s="69">
        <v>121.39000000000001</v>
      </c>
      <c r="F8" s="39"/>
      <c r="G8" s="39"/>
      <c r="H8" s="39"/>
      <c r="I8" s="39"/>
      <c r="J8" s="39"/>
      <c r="K8" s="39"/>
      <c r="L8" s="39"/>
      <c r="M8" s="39"/>
      <c r="N8" s="39"/>
      <c r="O8" s="40"/>
      <c r="P8" s="39"/>
    </row>
    <row r="9" spans="2:20" x14ac:dyDescent="0.25">
      <c r="B9" s="41"/>
      <c r="C9" s="27"/>
      <c r="D9" s="42" t="s">
        <v>43</v>
      </c>
      <c r="E9" s="137">
        <v>12</v>
      </c>
      <c r="F9" s="39"/>
      <c r="G9" s="39"/>
      <c r="H9" s="39"/>
      <c r="I9" s="39"/>
      <c r="J9" s="39"/>
      <c r="K9" s="39"/>
      <c r="L9" s="39"/>
      <c r="M9" s="39"/>
      <c r="N9" s="39"/>
      <c r="O9" s="40"/>
      <c r="P9" s="39"/>
    </row>
    <row r="10" spans="2:20" x14ac:dyDescent="0.25">
      <c r="B10" s="41"/>
      <c r="C10" s="34"/>
      <c r="D10" s="34"/>
      <c r="E10" s="34"/>
      <c r="F10" s="36"/>
      <c r="G10" s="36"/>
      <c r="H10" s="36"/>
      <c r="I10" s="36"/>
      <c r="J10" s="36"/>
      <c r="K10" s="36"/>
      <c r="L10" s="36"/>
      <c r="M10" s="36"/>
      <c r="N10" s="36"/>
      <c r="O10" s="44"/>
      <c r="P10" s="36"/>
    </row>
    <row r="11" spans="2:20" x14ac:dyDescent="0.25">
      <c r="B11" s="195" t="s">
        <v>44</v>
      </c>
      <c r="C11" s="196"/>
      <c r="D11" s="37" t="s">
        <v>41</v>
      </c>
      <c r="E11" s="38">
        <v>2017</v>
      </c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39"/>
    </row>
    <row r="12" spans="2:20" ht="31.5" x14ac:dyDescent="0.25">
      <c r="B12" s="45"/>
      <c r="C12" s="46" t="s">
        <v>291</v>
      </c>
      <c r="D12" s="47" t="s">
        <v>42</v>
      </c>
      <c r="E12" s="43">
        <v>88.590000000000018</v>
      </c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39"/>
      <c r="T12" s="48"/>
    </row>
    <row r="13" spans="2:20" ht="47.25" x14ac:dyDescent="0.25">
      <c r="B13" s="45"/>
      <c r="C13" s="46" t="s">
        <v>292</v>
      </c>
      <c r="D13" s="47" t="s">
        <v>42</v>
      </c>
      <c r="E13" s="43">
        <v>16.8</v>
      </c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39"/>
      <c r="T13" s="48"/>
    </row>
    <row r="14" spans="2:20" ht="63.75" customHeight="1" x14ac:dyDescent="0.25">
      <c r="B14" s="45"/>
      <c r="C14" s="46" t="s">
        <v>293</v>
      </c>
      <c r="D14" s="47" t="s">
        <v>42</v>
      </c>
      <c r="E14" s="43">
        <v>16</v>
      </c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39"/>
      <c r="T14" s="48"/>
    </row>
    <row r="15" spans="2:20" x14ac:dyDescent="0.25">
      <c r="B15" s="45"/>
      <c r="C15" s="34"/>
      <c r="D15" s="34"/>
      <c r="E15" s="34"/>
      <c r="F15" s="39"/>
      <c r="G15" s="39"/>
      <c r="H15" s="39"/>
      <c r="I15" s="39"/>
      <c r="J15" s="39"/>
      <c r="K15" s="39"/>
      <c r="L15" s="39"/>
      <c r="M15" s="39"/>
      <c r="N15" s="39"/>
      <c r="O15" s="40"/>
      <c r="P15" s="39"/>
      <c r="T15" s="48"/>
    </row>
    <row r="16" spans="2:20" ht="16.5" thickBot="1" x14ac:dyDescent="0.3">
      <c r="B16" s="49"/>
      <c r="C16" s="50"/>
      <c r="D16" s="50"/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2"/>
      <c r="P16" s="39"/>
      <c r="T16" s="48"/>
    </row>
    <row r="17" spans="2:22" ht="18" customHeight="1" thickBot="1" x14ac:dyDescent="0.3">
      <c r="T17" s="53"/>
    </row>
    <row r="18" spans="2:22" ht="23.25" customHeight="1" x14ac:dyDescent="0.25"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T18" s="34"/>
      <c r="U18" s="153"/>
      <c r="V18" s="34"/>
    </row>
    <row r="19" spans="2:22" ht="75" customHeight="1" x14ac:dyDescent="0.25">
      <c r="B19" s="154" t="s">
        <v>14</v>
      </c>
      <c r="C19" s="189" t="s">
        <v>51</v>
      </c>
      <c r="D19" s="189"/>
      <c r="E19" s="189"/>
      <c r="F19" s="34"/>
      <c r="G19" s="34"/>
      <c r="H19" s="34"/>
      <c r="I19" s="34"/>
      <c r="J19" s="34"/>
      <c r="K19" s="34"/>
      <c r="L19" s="34"/>
      <c r="M19" s="34"/>
      <c r="N19" s="34"/>
      <c r="O19" s="35"/>
      <c r="T19" s="34"/>
      <c r="U19" s="58"/>
      <c r="V19" s="34"/>
    </row>
    <row r="20" spans="2:22" ht="30" customHeight="1" x14ac:dyDescent="0.25">
      <c r="B20" s="154" t="s">
        <v>17</v>
      </c>
      <c r="C20" s="189" t="s">
        <v>52</v>
      </c>
      <c r="D20" s="189"/>
      <c r="E20" s="189"/>
      <c r="F20" s="34"/>
      <c r="G20" s="34"/>
      <c r="H20" s="34"/>
      <c r="I20" s="34"/>
      <c r="J20" s="34"/>
      <c r="K20" s="34"/>
      <c r="L20" s="34"/>
      <c r="M20" s="34"/>
      <c r="N20" s="34"/>
      <c r="O20" s="35"/>
      <c r="T20" s="34"/>
      <c r="U20" s="58"/>
      <c r="V20" s="34"/>
    </row>
    <row r="21" spans="2:22" ht="76.5" customHeight="1" x14ac:dyDescent="0.25">
      <c r="B21" s="154" t="s">
        <v>15</v>
      </c>
      <c r="C21" s="189" t="s">
        <v>53</v>
      </c>
      <c r="D21" s="189"/>
      <c r="E21" s="189"/>
      <c r="F21" s="34"/>
      <c r="G21" s="34"/>
      <c r="H21" s="34"/>
      <c r="I21" s="34"/>
      <c r="J21" s="34"/>
      <c r="K21" s="34"/>
      <c r="L21" s="34"/>
      <c r="M21" s="34"/>
      <c r="N21" s="34"/>
      <c r="O21" s="35"/>
      <c r="T21" s="34"/>
      <c r="U21" s="58"/>
      <c r="V21" s="34"/>
    </row>
    <row r="22" spans="2:22" ht="59.25" customHeight="1" x14ac:dyDescent="0.25">
      <c r="B22" s="154" t="s">
        <v>54</v>
      </c>
      <c r="C22" s="189" t="s">
        <v>55</v>
      </c>
      <c r="D22" s="189"/>
      <c r="E22" s="189"/>
      <c r="F22" s="34"/>
      <c r="G22" s="34"/>
      <c r="H22" s="34"/>
      <c r="I22" s="34"/>
      <c r="J22" s="34"/>
      <c r="K22" s="34"/>
      <c r="L22" s="34"/>
      <c r="M22" s="34"/>
      <c r="N22" s="34"/>
      <c r="O22" s="35"/>
      <c r="T22" s="34"/>
      <c r="U22" s="58"/>
      <c r="V22" s="34"/>
    </row>
    <row r="23" spans="2:22" ht="19.5" customHeight="1" x14ac:dyDescent="0.25">
      <c r="B23" s="154" t="s">
        <v>56</v>
      </c>
      <c r="C23" s="189" t="s">
        <v>57</v>
      </c>
      <c r="D23" s="189"/>
      <c r="E23" s="189"/>
      <c r="F23" s="34"/>
      <c r="G23" s="34"/>
      <c r="H23" s="34"/>
      <c r="I23" s="34"/>
      <c r="J23" s="34"/>
      <c r="K23" s="34"/>
      <c r="L23" s="34"/>
      <c r="M23" s="34"/>
      <c r="N23" s="34"/>
      <c r="O23" s="35"/>
      <c r="T23" s="34"/>
      <c r="U23" s="58"/>
      <c r="V23" s="34"/>
    </row>
    <row r="24" spans="2:22" ht="32.25" customHeight="1" x14ac:dyDescent="0.25">
      <c r="B24" s="154" t="s">
        <v>58</v>
      </c>
      <c r="C24" s="189" t="s">
        <v>59</v>
      </c>
      <c r="D24" s="189"/>
      <c r="E24" s="189"/>
      <c r="F24" s="34"/>
      <c r="G24" s="34"/>
      <c r="H24" s="34"/>
      <c r="I24" s="34"/>
      <c r="J24" s="34"/>
      <c r="K24" s="34"/>
      <c r="L24" s="34"/>
      <c r="M24" s="34"/>
      <c r="N24" s="34"/>
      <c r="O24" s="35"/>
      <c r="T24" s="34"/>
      <c r="U24" s="58"/>
      <c r="V24" s="34"/>
    </row>
    <row r="25" spans="2:22" ht="16.5" customHeight="1" x14ac:dyDescent="0.25">
      <c r="B25" s="154" t="s">
        <v>60</v>
      </c>
      <c r="C25" s="189" t="s">
        <v>61</v>
      </c>
      <c r="D25" s="189"/>
      <c r="E25" s="189"/>
      <c r="F25" s="34"/>
      <c r="G25" s="34"/>
      <c r="H25" s="34"/>
      <c r="I25" s="34"/>
      <c r="J25" s="34"/>
      <c r="K25" s="34"/>
      <c r="L25" s="34"/>
      <c r="M25" s="34"/>
      <c r="N25" s="34"/>
      <c r="O25" s="35"/>
      <c r="T25" s="34"/>
      <c r="U25" s="58"/>
      <c r="V25" s="34"/>
    </row>
    <row r="26" spans="2:22" x14ac:dyDescent="0.25">
      <c r="B26" s="154" t="s">
        <v>62</v>
      </c>
      <c r="C26" s="189" t="s">
        <v>63</v>
      </c>
      <c r="D26" s="189"/>
      <c r="E26" s="189"/>
      <c r="F26" s="34"/>
      <c r="G26" s="34"/>
      <c r="H26" s="34"/>
      <c r="I26" s="34"/>
      <c r="J26" s="34"/>
      <c r="K26" s="34"/>
      <c r="L26" s="34"/>
      <c r="M26" s="34"/>
      <c r="N26" s="34"/>
      <c r="O26" s="35"/>
      <c r="T26" s="34"/>
      <c r="U26" s="58"/>
      <c r="V26" s="34"/>
    </row>
    <row r="27" spans="2:22" ht="78.75" customHeight="1" x14ac:dyDescent="0.25">
      <c r="B27" s="154" t="s">
        <v>64</v>
      </c>
      <c r="C27" s="189" t="s">
        <v>65</v>
      </c>
      <c r="D27" s="189"/>
      <c r="E27" s="189"/>
      <c r="F27" s="34"/>
      <c r="G27" s="34"/>
      <c r="H27" s="34"/>
      <c r="I27" s="34"/>
      <c r="J27" s="34"/>
      <c r="K27" s="34"/>
      <c r="L27" s="34"/>
      <c r="M27" s="34"/>
      <c r="N27" s="34"/>
      <c r="O27" s="35"/>
      <c r="T27" s="34"/>
      <c r="U27" s="58"/>
      <c r="V27" s="34"/>
    </row>
    <row r="28" spans="2:22" ht="18" customHeight="1" x14ac:dyDescent="0.25">
      <c r="B28" s="179" t="s">
        <v>66</v>
      </c>
      <c r="C28" s="189" t="s">
        <v>67</v>
      </c>
      <c r="D28" s="189"/>
      <c r="E28" s="189"/>
      <c r="F28" s="34"/>
      <c r="G28" s="34"/>
      <c r="H28" s="34"/>
      <c r="I28" s="34"/>
      <c r="J28" s="34"/>
      <c r="K28" s="34"/>
      <c r="L28" s="177" t="s">
        <v>45</v>
      </c>
      <c r="M28" s="175" t="s">
        <v>190</v>
      </c>
      <c r="N28" s="177" t="s">
        <v>46</v>
      </c>
      <c r="O28" s="35"/>
      <c r="T28" s="34"/>
      <c r="U28" s="58"/>
      <c r="V28" s="34"/>
    </row>
    <row r="29" spans="2:22" ht="18" customHeight="1" x14ac:dyDescent="0.25">
      <c r="B29" s="179"/>
      <c r="C29" s="189"/>
      <c r="D29" s="189"/>
      <c r="E29" s="189"/>
      <c r="F29" s="34"/>
      <c r="G29" s="34"/>
      <c r="H29" s="153" t="s">
        <v>45</v>
      </c>
      <c r="I29" s="153" t="s">
        <v>46</v>
      </c>
      <c r="J29" s="34"/>
      <c r="K29" s="34"/>
      <c r="L29" s="178"/>
      <c r="M29" s="176"/>
      <c r="N29" s="178"/>
      <c r="O29" s="35"/>
      <c r="T29" s="34"/>
      <c r="U29" s="58"/>
      <c r="V29" s="34"/>
    </row>
    <row r="30" spans="2:22" ht="18" customHeight="1" x14ac:dyDescent="0.25">
      <c r="B30" s="179" t="s">
        <v>68</v>
      </c>
      <c r="C30" s="180" t="s">
        <v>69</v>
      </c>
      <c r="D30" s="181"/>
      <c r="E30" s="182"/>
      <c r="F30" s="34"/>
      <c r="G30" s="59" t="s">
        <v>47</v>
      </c>
      <c r="H30" s="43">
        <v>28.229999999999997</v>
      </c>
      <c r="I30" s="68">
        <v>40</v>
      </c>
      <c r="J30" s="34"/>
      <c r="K30" s="27" t="s">
        <v>14</v>
      </c>
      <c r="L30" s="43">
        <v>8.8699999999999992</v>
      </c>
      <c r="M30" s="123">
        <v>9.0459999999999994</v>
      </c>
      <c r="N30" s="60">
        <v>10</v>
      </c>
      <c r="O30" s="35"/>
      <c r="Q30" s="166">
        <f>L30-M30</f>
        <v>-0.17600000000000016</v>
      </c>
      <c r="T30" s="34"/>
      <c r="U30" s="58"/>
      <c r="V30" s="34"/>
    </row>
    <row r="31" spans="2:22" ht="18" customHeight="1" x14ac:dyDescent="0.25">
      <c r="B31" s="179"/>
      <c r="C31" s="186"/>
      <c r="D31" s="187"/>
      <c r="E31" s="188"/>
      <c r="F31" s="34"/>
      <c r="G31" s="59" t="s">
        <v>48</v>
      </c>
      <c r="H31" s="43">
        <v>49.540000000000006</v>
      </c>
      <c r="I31" s="68">
        <v>70</v>
      </c>
      <c r="J31" s="34"/>
      <c r="K31" s="27" t="s">
        <v>17</v>
      </c>
      <c r="L31" s="43">
        <v>9.11</v>
      </c>
      <c r="M31" s="123">
        <v>8.060666666666668</v>
      </c>
      <c r="N31" s="60">
        <v>10</v>
      </c>
      <c r="O31" s="35"/>
      <c r="Q31" s="166">
        <f t="shared" ref="Q31:Q45" si="0">L31-M31</f>
        <v>1.0493333333333315</v>
      </c>
      <c r="T31" s="34"/>
      <c r="U31" s="58"/>
      <c r="V31" s="34"/>
    </row>
    <row r="32" spans="2:22" ht="18" customHeight="1" x14ac:dyDescent="0.25">
      <c r="B32" s="179" t="s">
        <v>70</v>
      </c>
      <c r="C32" s="180" t="s">
        <v>71</v>
      </c>
      <c r="D32" s="181"/>
      <c r="E32" s="182"/>
      <c r="F32" s="34"/>
      <c r="G32" s="59" t="s">
        <v>49</v>
      </c>
      <c r="H32" s="43">
        <v>17.87</v>
      </c>
      <c r="I32" s="68">
        <v>20</v>
      </c>
      <c r="J32" s="34"/>
      <c r="K32" s="27" t="s">
        <v>15</v>
      </c>
      <c r="L32" s="43">
        <v>6.2</v>
      </c>
      <c r="M32" s="123">
        <v>7.6726666666666672</v>
      </c>
      <c r="N32" s="60">
        <v>10</v>
      </c>
      <c r="O32" s="35"/>
      <c r="Q32" s="171">
        <f t="shared" si="0"/>
        <v>-1.472666666666667</v>
      </c>
      <c r="T32" s="34"/>
      <c r="U32" s="58"/>
      <c r="V32" s="34"/>
    </row>
    <row r="33" spans="1:22" ht="18" customHeight="1" x14ac:dyDescent="0.25">
      <c r="B33" s="179"/>
      <c r="C33" s="183"/>
      <c r="D33" s="184"/>
      <c r="E33" s="185"/>
      <c r="F33" s="34"/>
      <c r="G33" s="59" t="s">
        <v>50</v>
      </c>
      <c r="H33" s="43">
        <v>25.75</v>
      </c>
      <c r="I33" s="68">
        <v>30</v>
      </c>
      <c r="J33" s="34"/>
      <c r="K33" s="27" t="s">
        <v>16</v>
      </c>
      <c r="L33" s="43">
        <v>4.05</v>
      </c>
      <c r="M33" s="123">
        <v>4.8333333333333321</v>
      </c>
      <c r="N33" s="60">
        <v>10</v>
      </c>
      <c r="O33" s="35"/>
      <c r="Q33" s="166">
        <f t="shared" si="0"/>
        <v>-0.78333333333333233</v>
      </c>
      <c r="T33" s="34"/>
      <c r="U33" s="58"/>
      <c r="V33" s="34"/>
    </row>
    <row r="34" spans="1:22" ht="22.5" customHeight="1" x14ac:dyDescent="0.25">
      <c r="B34" s="179"/>
      <c r="C34" s="186"/>
      <c r="D34" s="187"/>
      <c r="E34" s="188"/>
      <c r="F34" s="34"/>
      <c r="G34" s="34"/>
      <c r="H34" s="69">
        <f>SUM(H30:H33)</f>
        <v>121.39000000000001</v>
      </c>
      <c r="I34" s="69">
        <f>SUM(I30:I33)</f>
        <v>160</v>
      </c>
      <c r="J34" s="34"/>
      <c r="K34" s="27" t="s">
        <v>20</v>
      </c>
      <c r="L34" s="43">
        <v>6.98</v>
      </c>
      <c r="M34" s="123">
        <v>6.7453333333333338</v>
      </c>
      <c r="N34" s="60">
        <v>10</v>
      </c>
      <c r="O34" s="35"/>
      <c r="Q34" s="166">
        <f t="shared" si="0"/>
        <v>0.23466666666666658</v>
      </c>
      <c r="T34" s="34"/>
      <c r="U34" s="58"/>
      <c r="V34" s="34"/>
    </row>
    <row r="35" spans="1:22" ht="24.75" customHeight="1" x14ac:dyDescent="0.25">
      <c r="B35" s="173" t="s">
        <v>72</v>
      </c>
      <c r="C35" s="180" t="s">
        <v>73</v>
      </c>
      <c r="D35" s="181"/>
      <c r="E35" s="182"/>
      <c r="F35" s="34"/>
      <c r="G35" s="34"/>
      <c r="J35" s="34"/>
      <c r="K35" s="136" t="s">
        <v>23</v>
      </c>
      <c r="L35" s="43">
        <v>8.08</v>
      </c>
      <c r="M35" s="123">
        <v>8.3053333333333335</v>
      </c>
      <c r="N35" s="60">
        <v>10</v>
      </c>
      <c r="O35" s="35"/>
      <c r="Q35" s="166">
        <f t="shared" si="0"/>
        <v>-0.22533333333333339</v>
      </c>
      <c r="T35" s="34"/>
      <c r="U35" s="58"/>
      <c r="V35" s="34"/>
    </row>
    <row r="36" spans="1:22" ht="18" customHeight="1" x14ac:dyDescent="0.25">
      <c r="B36" s="174"/>
      <c r="C36" s="186"/>
      <c r="D36" s="187"/>
      <c r="E36" s="188"/>
      <c r="F36" s="34"/>
      <c r="G36" s="62"/>
      <c r="H36" s="67"/>
      <c r="I36" s="67"/>
      <c r="J36" s="34"/>
      <c r="K36" s="27" t="s">
        <v>22</v>
      </c>
      <c r="L36" s="43">
        <v>4.1100000000000003</v>
      </c>
      <c r="M36" s="123">
        <v>4.9426666666666668</v>
      </c>
      <c r="N36" s="60">
        <v>10</v>
      </c>
      <c r="O36" s="35"/>
      <c r="Q36" s="171">
        <f t="shared" si="0"/>
        <v>-0.83266666666666644</v>
      </c>
      <c r="T36" s="34"/>
      <c r="U36" s="58"/>
      <c r="V36" s="34"/>
    </row>
    <row r="37" spans="1:22" ht="18" customHeight="1" x14ac:dyDescent="0.25">
      <c r="B37" s="173" t="s">
        <v>74</v>
      </c>
      <c r="C37" s="180" t="s">
        <v>75</v>
      </c>
      <c r="D37" s="181"/>
      <c r="E37" s="182"/>
      <c r="F37" s="34"/>
      <c r="G37" s="34"/>
      <c r="H37" s="36"/>
      <c r="I37" s="36"/>
      <c r="J37" s="34"/>
      <c r="K37" s="27" t="s">
        <v>18</v>
      </c>
      <c r="L37" s="43">
        <v>6.02</v>
      </c>
      <c r="M37" s="123">
        <v>6.4053333333333331</v>
      </c>
      <c r="N37" s="60">
        <v>10</v>
      </c>
      <c r="O37" s="35"/>
      <c r="Q37" s="166">
        <f t="shared" si="0"/>
        <v>-0.38533333333333353</v>
      </c>
      <c r="T37" s="34"/>
      <c r="U37" s="58"/>
      <c r="V37" s="34"/>
    </row>
    <row r="38" spans="1:22" ht="18" customHeight="1" x14ac:dyDescent="0.25">
      <c r="B38" s="190"/>
      <c r="C38" s="183"/>
      <c r="D38" s="184"/>
      <c r="E38" s="185"/>
      <c r="F38" s="34"/>
      <c r="G38" s="34"/>
      <c r="H38" s="34"/>
      <c r="I38" s="34"/>
      <c r="J38" s="34"/>
      <c r="K38" s="27" t="s">
        <v>21</v>
      </c>
      <c r="L38" s="43">
        <v>7.08</v>
      </c>
      <c r="M38" s="123">
        <v>7.0166666666666666</v>
      </c>
      <c r="N38" s="60">
        <v>10</v>
      </c>
      <c r="O38" s="35"/>
      <c r="Q38" s="166">
        <f t="shared" si="0"/>
        <v>6.3333333333333464E-2</v>
      </c>
      <c r="T38" s="34"/>
      <c r="U38" s="58"/>
      <c r="V38" s="34"/>
    </row>
    <row r="39" spans="1:22" ht="18" customHeight="1" x14ac:dyDescent="0.25">
      <c r="B39" s="174"/>
      <c r="C39" s="186"/>
      <c r="D39" s="187"/>
      <c r="E39" s="188"/>
      <c r="F39" s="34"/>
      <c r="G39" s="34"/>
      <c r="H39" s="34"/>
      <c r="I39" s="34"/>
      <c r="J39" s="34"/>
      <c r="K39" s="27" t="s">
        <v>19</v>
      </c>
      <c r="L39" s="43">
        <v>8.0500000000000007</v>
      </c>
      <c r="M39" s="123">
        <v>7.3226666666666658</v>
      </c>
      <c r="N39" s="60">
        <v>10</v>
      </c>
      <c r="O39" s="35"/>
      <c r="Q39" s="166">
        <f t="shared" si="0"/>
        <v>0.72733333333333494</v>
      </c>
      <c r="T39" s="34"/>
      <c r="U39" s="58"/>
      <c r="V39" s="34"/>
    </row>
    <row r="40" spans="1:22" ht="18" customHeight="1" x14ac:dyDescent="0.25">
      <c r="B40" s="173" t="s">
        <v>76</v>
      </c>
      <c r="C40" s="180" t="s">
        <v>77</v>
      </c>
      <c r="D40" s="181"/>
      <c r="E40" s="182"/>
      <c r="F40" s="34"/>
      <c r="G40" s="34"/>
      <c r="H40" s="34"/>
      <c r="I40" s="34"/>
      <c r="J40" s="34"/>
      <c r="K40" s="27" t="s">
        <v>24</v>
      </c>
      <c r="L40" s="43">
        <v>9.2200000000000006</v>
      </c>
      <c r="M40" s="123">
        <v>8.0386666666666677</v>
      </c>
      <c r="N40" s="60">
        <v>10</v>
      </c>
      <c r="O40" s="35"/>
      <c r="Q40" s="166">
        <f t="shared" si="0"/>
        <v>1.1813333333333329</v>
      </c>
      <c r="T40" s="34"/>
      <c r="U40" s="58"/>
      <c r="V40" s="34"/>
    </row>
    <row r="41" spans="1:22" ht="18" customHeight="1" x14ac:dyDescent="0.25">
      <c r="B41" s="190"/>
      <c r="C41" s="183"/>
      <c r="D41" s="184"/>
      <c r="E41" s="185"/>
      <c r="F41" s="34"/>
      <c r="G41" s="34"/>
      <c r="H41" s="34"/>
      <c r="I41" s="34"/>
      <c r="J41" s="34"/>
      <c r="K41" s="27" t="s">
        <v>25</v>
      </c>
      <c r="L41" s="43">
        <v>8.7200000000000006</v>
      </c>
      <c r="M41" s="123">
        <v>9.5986666666666665</v>
      </c>
      <c r="N41" s="60">
        <v>10</v>
      </c>
      <c r="O41" s="35"/>
      <c r="Q41" s="171">
        <f t="shared" si="0"/>
        <v>-0.87866666666666582</v>
      </c>
      <c r="T41" s="34"/>
      <c r="U41" s="58"/>
      <c r="V41" s="34"/>
    </row>
    <row r="42" spans="1:22" ht="18" customHeight="1" x14ac:dyDescent="0.25">
      <c r="B42" s="190"/>
      <c r="C42" s="186"/>
      <c r="D42" s="187"/>
      <c r="E42" s="188"/>
      <c r="F42" s="34"/>
      <c r="G42" s="34"/>
      <c r="H42" s="34"/>
      <c r="I42" s="34"/>
      <c r="J42" s="34"/>
      <c r="K42" s="27" t="s">
        <v>26</v>
      </c>
      <c r="L42" s="43">
        <v>9.15</v>
      </c>
      <c r="M42" s="123">
        <v>9.5933333333333319</v>
      </c>
      <c r="N42" s="60">
        <v>10</v>
      </c>
      <c r="O42" s="35"/>
      <c r="Q42" s="166">
        <f t="shared" si="0"/>
        <v>-0.44333333333333158</v>
      </c>
      <c r="T42" s="34"/>
      <c r="U42" s="58"/>
      <c r="V42" s="34"/>
    </row>
    <row r="43" spans="1:22" ht="18" customHeight="1" x14ac:dyDescent="0.25">
      <c r="B43" s="173" t="s">
        <v>78</v>
      </c>
      <c r="C43" s="180" t="s">
        <v>79</v>
      </c>
      <c r="D43" s="181"/>
      <c r="E43" s="182"/>
      <c r="F43" s="34"/>
      <c r="G43" s="34"/>
      <c r="H43" s="34"/>
      <c r="I43" s="34"/>
      <c r="J43" s="34"/>
      <c r="K43" s="27" t="s">
        <v>27</v>
      </c>
      <c r="L43" s="43">
        <v>8.3000000000000007</v>
      </c>
      <c r="M43" s="123">
        <v>9.059333333333333</v>
      </c>
      <c r="N43" s="60">
        <v>10</v>
      </c>
      <c r="O43" s="35"/>
      <c r="Q43" s="166">
        <f t="shared" si="0"/>
        <v>-0.75933333333333231</v>
      </c>
      <c r="T43" s="34"/>
      <c r="U43" s="58"/>
      <c r="V43" s="34"/>
    </row>
    <row r="44" spans="1:22" ht="18" customHeight="1" x14ac:dyDescent="0.25">
      <c r="B44" s="190"/>
      <c r="C44" s="183"/>
      <c r="D44" s="184"/>
      <c r="E44" s="185"/>
      <c r="F44" s="34"/>
      <c r="G44" s="34"/>
      <c r="H44" s="34"/>
      <c r="I44" s="34"/>
      <c r="J44" s="34"/>
      <c r="K44" s="27" t="s">
        <v>29</v>
      </c>
      <c r="L44" s="43">
        <v>8.51</v>
      </c>
      <c r="M44" s="123">
        <v>9.1639999999999997</v>
      </c>
      <c r="N44" s="60">
        <v>10</v>
      </c>
      <c r="O44" s="35"/>
      <c r="Q44" s="166">
        <f t="shared" si="0"/>
        <v>-0.65399999999999991</v>
      </c>
      <c r="T44" s="34"/>
      <c r="U44" s="58"/>
      <c r="V44" s="34"/>
    </row>
    <row r="45" spans="1:22" ht="18" customHeight="1" x14ac:dyDescent="0.25">
      <c r="B45" s="190"/>
      <c r="C45" s="186"/>
      <c r="D45" s="187"/>
      <c r="E45" s="188"/>
      <c r="F45" s="34"/>
      <c r="G45" s="34"/>
      <c r="H45" s="34"/>
      <c r="I45" s="34"/>
      <c r="J45" s="34"/>
      <c r="K45" s="27" t="s">
        <v>28</v>
      </c>
      <c r="L45" s="43">
        <v>8.94</v>
      </c>
      <c r="M45" s="123">
        <v>9.5613333333333319</v>
      </c>
      <c r="N45" s="60">
        <v>10</v>
      </c>
      <c r="O45" s="35"/>
      <c r="Q45" s="166">
        <f t="shared" si="0"/>
        <v>-0.6213333333333324</v>
      </c>
      <c r="T45" s="34"/>
      <c r="U45" s="58"/>
      <c r="V45" s="34"/>
    </row>
    <row r="46" spans="1:22" ht="16.5" customHeight="1" x14ac:dyDescent="0.25">
      <c r="B46" s="200"/>
      <c r="C46" s="201"/>
      <c r="D46" s="201"/>
      <c r="E46" s="202"/>
      <c r="F46" s="34"/>
      <c r="G46" s="34"/>
      <c r="H46" s="34"/>
      <c r="I46" s="34"/>
      <c r="J46" s="34"/>
      <c r="K46" s="34"/>
      <c r="L46" s="63">
        <f>SUM(L30:L45)</f>
        <v>121.38999999999999</v>
      </c>
      <c r="M46" s="63">
        <f>SUM(M30:M45)</f>
        <v>125.366</v>
      </c>
      <c r="N46" s="63">
        <v>180</v>
      </c>
      <c r="O46" s="35"/>
      <c r="Q46" s="29"/>
      <c r="T46" s="34"/>
      <c r="U46" s="58"/>
      <c r="V46" s="34"/>
    </row>
    <row r="47" spans="1:22" ht="4.5" customHeight="1" thickBot="1" x14ac:dyDescent="0.3"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65"/>
      <c r="T47" s="34"/>
      <c r="U47" s="58"/>
      <c r="V47" s="34"/>
    </row>
    <row r="48" spans="1:22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T48" s="34"/>
      <c r="U48" s="58"/>
      <c r="V48" s="34"/>
    </row>
    <row r="49" spans="1:24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T49" s="34"/>
      <c r="U49" s="34"/>
      <c r="V49" s="34"/>
    </row>
    <row r="50" spans="1:24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T50" s="34"/>
      <c r="U50" s="61"/>
      <c r="V50" s="34"/>
    </row>
    <row r="51" spans="1:24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T51" s="34"/>
      <c r="U51" s="34"/>
      <c r="V51" s="34"/>
    </row>
    <row r="52" spans="1:24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T52" s="34"/>
      <c r="U52" s="34"/>
      <c r="V52" s="34"/>
    </row>
    <row r="53" spans="1:24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24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24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24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24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1:24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153"/>
      <c r="S58" s="153"/>
      <c r="T58" s="153"/>
      <c r="U58" s="153"/>
      <c r="V58" s="153"/>
      <c r="W58" s="153"/>
      <c r="X58" s="153"/>
    </row>
    <row r="59" spans="1:24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64"/>
      <c r="S59" s="64"/>
      <c r="T59" s="64"/>
      <c r="U59" s="64"/>
      <c r="V59" s="36"/>
      <c r="W59" s="58"/>
      <c r="X59" s="58"/>
    </row>
    <row r="60" spans="1:24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64"/>
      <c r="S60" s="64"/>
      <c r="T60" s="64"/>
      <c r="U60" s="64"/>
      <c r="V60" s="36"/>
      <c r="W60" s="58"/>
      <c r="X60" s="58"/>
    </row>
    <row r="61" spans="1:24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64"/>
      <c r="S61" s="64"/>
      <c r="T61" s="64"/>
      <c r="U61" s="64"/>
      <c r="V61" s="36"/>
      <c r="W61" s="58"/>
      <c r="X61" s="58"/>
    </row>
    <row r="62" spans="1:24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64"/>
      <c r="S62" s="64"/>
      <c r="T62" s="64"/>
      <c r="U62" s="64"/>
      <c r="V62" s="36"/>
      <c r="W62" s="58"/>
      <c r="X62" s="58"/>
    </row>
    <row r="63" spans="1:24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64"/>
      <c r="S63" s="64"/>
      <c r="T63" s="64"/>
      <c r="U63" s="64"/>
      <c r="V63" s="36"/>
      <c r="W63" s="58"/>
      <c r="X63" s="58"/>
    </row>
    <row r="64" spans="1:24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64"/>
      <c r="S64" s="64"/>
      <c r="T64" s="64"/>
      <c r="U64" s="64"/>
      <c r="V64" s="36"/>
      <c r="W64" s="58"/>
      <c r="X64" s="58"/>
    </row>
    <row r="65" spans="1:24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64"/>
      <c r="S65" s="64"/>
      <c r="T65" s="64"/>
      <c r="U65" s="64"/>
      <c r="V65" s="36"/>
      <c r="W65" s="58"/>
      <c r="X65" s="58"/>
    </row>
    <row r="66" spans="1:24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64"/>
      <c r="S66" s="64"/>
      <c r="T66" s="64"/>
      <c r="U66" s="64"/>
      <c r="V66" s="36"/>
      <c r="W66" s="58"/>
      <c r="X66" s="58"/>
    </row>
    <row r="67" spans="1:24" ht="2.25" customHeight="1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64"/>
      <c r="S67" s="64"/>
      <c r="T67" s="64"/>
      <c r="U67" s="64"/>
      <c r="V67" s="36"/>
      <c r="W67" s="58"/>
      <c r="X67" s="58"/>
    </row>
    <row r="68" spans="1:24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64"/>
      <c r="S68" s="64"/>
      <c r="T68" s="64"/>
      <c r="U68" s="64"/>
      <c r="V68" s="36"/>
      <c r="W68" s="58"/>
      <c r="X68" s="58"/>
    </row>
    <row r="69" spans="1:24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64"/>
      <c r="S69" s="64"/>
      <c r="T69" s="64"/>
      <c r="U69" s="64"/>
      <c r="V69" s="36"/>
      <c r="W69" s="58"/>
      <c r="X69" s="58"/>
    </row>
    <row r="70" spans="1:24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64"/>
      <c r="S70" s="64"/>
      <c r="T70" s="64"/>
      <c r="U70" s="64"/>
      <c r="V70" s="36"/>
      <c r="W70" s="58"/>
      <c r="X70" s="58"/>
    </row>
    <row r="71" spans="1:24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64"/>
      <c r="S71" s="64"/>
      <c r="T71" s="64"/>
      <c r="U71" s="64"/>
      <c r="V71" s="36"/>
      <c r="W71" s="58"/>
      <c r="X71" s="58"/>
    </row>
    <row r="72" spans="1:24" x14ac:dyDescent="0.25">
      <c r="Q72" s="34"/>
      <c r="R72" s="64"/>
      <c r="S72" s="64"/>
      <c r="T72" s="64"/>
      <c r="U72" s="64"/>
      <c r="V72" s="36"/>
      <c r="W72" s="58"/>
      <c r="X72" s="58"/>
    </row>
    <row r="73" spans="1:24" x14ac:dyDescent="0.25">
      <c r="Q73" s="34"/>
      <c r="R73" s="64"/>
      <c r="S73" s="64"/>
      <c r="T73" s="64"/>
      <c r="U73" s="64"/>
      <c r="V73" s="36"/>
      <c r="W73" s="58"/>
      <c r="X73" s="58"/>
    </row>
    <row r="74" spans="1:24" x14ac:dyDescent="0.25">
      <c r="Q74" s="34"/>
      <c r="R74" s="64"/>
      <c r="S74" s="64"/>
      <c r="T74" s="64"/>
      <c r="U74" s="64"/>
      <c r="V74" s="36"/>
      <c r="W74" s="58"/>
      <c r="X74" s="58"/>
    </row>
    <row r="75" spans="1:24" x14ac:dyDescent="0.25">
      <c r="Q75" s="34"/>
      <c r="R75" s="64"/>
      <c r="S75" s="64"/>
      <c r="T75" s="64"/>
      <c r="U75" s="64"/>
      <c r="V75" s="36"/>
      <c r="W75" s="58"/>
      <c r="X75" s="58"/>
    </row>
    <row r="76" spans="1:24" x14ac:dyDescent="0.25">
      <c r="Q76" s="34"/>
      <c r="R76" s="64"/>
      <c r="S76" s="64"/>
      <c r="T76" s="64"/>
      <c r="U76" s="64"/>
      <c r="V76" s="36"/>
      <c r="W76" s="58"/>
      <c r="X76" s="58"/>
    </row>
    <row r="77" spans="1:24" x14ac:dyDescent="0.25">
      <c r="Q77" s="34"/>
      <c r="R77" s="34"/>
      <c r="S77" s="34"/>
      <c r="T77" s="34"/>
      <c r="U77" s="34"/>
      <c r="V77" s="34"/>
      <c r="W77" s="34"/>
      <c r="X77" s="34"/>
    </row>
    <row r="78" spans="1:24" x14ac:dyDescent="0.25">
      <c r="Q78" s="34"/>
      <c r="R78" s="61"/>
      <c r="S78" s="61"/>
      <c r="T78" s="61"/>
      <c r="U78" s="61"/>
      <c r="V78" s="34"/>
      <c r="W78" s="61"/>
      <c r="X78" s="61"/>
    </row>
    <row r="79" spans="1:24" x14ac:dyDescent="0.25">
      <c r="Q79" s="34"/>
      <c r="R79" s="34"/>
      <c r="S79" s="34"/>
      <c r="T79" s="34"/>
      <c r="U79" s="34"/>
      <c r="V79" s="34"/>
      <c r="W79" s="34"/>
      <c r="X79" s="34"/>
    </row>
    <row r="80" spans="1:24" x14ac:dyDescent="0.25">
      <c r="Q80" s="34"/>
      <c r="R80" s="34"/>
      <c r="S80" s="34"/>
      <c r="T80" s="34"/>
      <c r="U80" s="34"/>
      <c r="V80" s="34"/>
      <c r="W80" s="34"/>
      <c r="X80" s="34"/>
    </row>
    <row r="81" spans="17:24" x14ac:dyDescent="0.25">
      <c r="Q81" s="34"/>
      <c r="R81" s="34"/>
      <c r="S81" s="34"/>
      <c r="T81" s="34"/>
      <c r="U81" s="34"/>
      <c r="V81" s="34"/>
      <c r="W81" s="34"/>
      <c r="X81" s="34"/>
    </row>
    <row r="82" spans="17:24" x14ac:dyDescent="0.25">
      <c r="Q82" s="34"/>
      <c r="R82" s="34"/>
      <c r="S82" s="34"/>
      <c r="T82" s="34"/>
      <c r="U82" s="34"/>
      <c r="V82" s="34"/>
      <c r="W82" s="34"/>
      <c r="X82" s="34"/>
    </row>
    <row r="83" spans="17:24" x14ac:dyDescent="0.25">
      <c r="Q83" s="34"/>
      <c r="R83" s="34"/>
      <c r="S83" s="34"/>
      <c r="T83" s="34"/>
      <c r="U83" s="34"/>
      <c r="V83" s="34"/>
      <c r="W83" s="34"/>
      <c r="X83" s="34"/>
    </row>
    <row r="84" spans="17:24" x14ac:dyDescent="0.25">
      <c r="Q84" s="34"/>
      <c r="R84" s="34"/>
      <c r="S84" s="34"/>
      <c r="T84" s="34"/>
      <c r="U84" s="34"/>
      <c r="V84" s="34"/>
      <c r="W84" s="34"/>
      <c r="X84" s="34"/>
    </row>
    <row r="85" spans="17:24" x14ac:dyDescent="0.25">
      <c r="Q85" s="34"/>
      <c r="R85" s="34"/>
      <c r="S85" s="34"/>
      <c r="T85" s="34"/>
      <c r="U85" s="34"/>
      <c r="V85" s="34"/>
      <c r="W85" s="34"/>
      <c r="X85" s="34"/>
    </row>
    <row r="86" spans="17:24" x14ac:dyDescent="0.25">
      <c r="Q86" s="34"/>
      <c r="R86" s="34"/>
      <c r="S86" s="34"/>
      <c r="T86" s="34"/>
      <c r="U86" s="34"/>
      <c r="V86" s="34"/>
      <c r="W86" s="34"/>
      <c r="X86" s="34"/>
    </row>
    <row r="87" spans="17:24" x14ac:dyDescent="0.25">
      <c r="Q87" s="34"/>
      <c r="R87" s="153"/>
      <c r="S87" s="153"/>
      <c r="T87" s="153"/>
      <c r="U87" s="153"/>
      <c r="V87" s="153"/>
      <c r="W87" s="153"/>
      <c r="X87" s="153"/>
    </row>
    <row r="88" spans="17:24" x14ac:dyDescent="0.25">
      <c r="Q88" s="34"/>
      <c r="R88" s="64"/>
      <c r="S88" s="64"/>
      <c r="T88" s="64"/>
      <c r="U88" s="64"/>
      <c r="V88" s="36"/>
      <c r="W88" s="58"/>
      <c r="X88" s="58"/>
    </row>
    <row r="89" spans="17:24" x14ac:dyDescent="0.25">
      <c r="Q89" s="34"/>
      <c r="R89" s="64"/>
      <c r="S89" s="64"/>
      <c r="T89" s="64"/>
      <c r="U89" s="64"/>
      <c r="V89" s="36"/>
      <c r="W89" s="58"/>
      <c r="X89" s="58"/>
    </row>
    <row r="90" spans="17:24" x14ac:dyDescent="0.25">
      <c r="Q90" s="34"/>
      <c r="R90" s="64"/>
      <c r="S90" s="64"/>
      <c r="T90" s="64"/>
      <c r="U90" s="64"/>
      <c r="V90" s="36"/>
      <c r="W90" s="58"/>
      <c r="X90" s="58"/>
    </row>
    <row r="91" spans="17:24" x14ac:dyDescent="0.25">
      <c r="Q91" s="34"/>
      <c r="R91" s="64"/>
      <c r="S91" s="64"/>
      <c r="T91" s="64"/>
      <c r="U91" s="64"/>
      <c r="V91" s="36"/>
      <c r="W91" s="58"/>
      <c r="X91" s="58"/>
    </row>
    <row r="92" spans="17:24" x14ac:dyDescent="0.25">
      <c r="Q92" s="34"/>
      <c r="R92" s="64"/>
      <c r="S92" s="64"/>
      <c r="T92" s="64"/>
      <c r="U92" s="64"/>
      <c r="V92" s="36"/>
      <c r="W92" s="58"/>
      <c r="X92" s="58"/>
    </row>
    <row r="93" spans="17:24" x14ac:dyDescent="0.25">
      <c r="Q93" s="34"/>
      <c r="R93" s="64"/>
      <c r="S93" s="64"/>
      <c r="T93" s="64"/>
      <c r="U93" s="64"/>
      <c r="V93" s="36"/>
      <c r="W93" s="58"/>
      <c r="X93" s="58"/>
    </row>
    <row r="94" spans="17:24" x14ac:dyDescent="0.25">
      <c r="Q94" s="34"/>
      <c r="R94" s="64"/>
      <c r="S94" s="64"/>
      <c r="T94" s="64"/>
      <c r="U94" s="64"/>
      <c r="V94" s="36"/>
      <c r="W94" s="58"/>
      <c r="X94" s="58"/>
    </row>
    <row r="95" spans="17:24" x14ac:dyDescent="0.25">
      <c r="Q95" s="34"/>
      <c r="R95" s="64"/>
      <c r="S95" s="64"/>
      <c r="T95" s="64"/>
      <c r="U95" s="64"/>
      <c r="V95" s="36"/>
      <c r="W95" s="58"/>
      <c r="X95" s="58"/>
    </row>
    <row r="96" spans="17:24" x14ac:dyDescent="0.25">
      <c r="Q96" s="34"/>
      <c r="R96" s="64"/>
      <c r="S96" s="64"/>
      <c r="T96" s="64"/>
      <c r="U96" s="64"/>
      <c r="V96" s="36"/>
      <c r="W96" s="58"/>
      <c r="X96" s="58"/>
    </row>
    <row r="97" spans="17:24" x14ac:dyDescent="0.25">
      <c r="Q97" s="34"/>
      <c r="R97" s="64"/>
      <c r="S97" s="64"/>
      <c r="T97" s="64"/>
      <c r="U97" s="64"/>
      <c r="V97" s="36"/>
      <c r="W97" s="58"/>
      <c r="X97" s="58"/>
    </row>
    <row r="98" spans="17:24" x14ac:dyDescent="0.25">
      <c r="Q98" s="34"/>
      <c r="R98" s="64"/>
      <c r="S98" s="64"/>
      <c r="T98" s="64"/>
      <c r="U98" s="64"/>
      <c r="V98" s="36"/>
      <c r="W98" s="58"/>
      <c r="X98" s="58"/>
    </row>
    <row r="99" spans="17:24" x14ac:dyDescent="0.25">
      <c r="Q99" s="34"/>
      <c r="R99" s="64"/>
      <c r="S99" s="64"/>
      <c r="T99" s="64"/>
      <c r="U99" s="64"/>
      <c r="V99" s="36"/>
      <c r="W99" s="58"/>
      <c r="X99" s="58"/>
    </row>
    <row r="100" spans="17:24" x14ac:dyDescent="0.25">
      <c r="Q100" s="34"/>
      <c r="R100" s="64"/>
      <c r="S100" s="64"/>
      <c r="T100" s="64"/>
      <c r="U100" s="64"/>
      <c r="V100" s="36"/>
      <c r="W100" s="58"/>
      <c r="X100" s="58"/>
    </row>
    <row r="101" spans="17:24" x14ac:dyDescent="0.25">
      <c r="Q101" s="34"/>
      <c r="R101" s="64"/>
      <c r="S101" s="64"/>
      <c r="T101" s="64"/>
      <c r="U101" s="64"/>
      <c r="V101" s="36"/>
      <c r="W101" s="58"/>
      <c r="X101" s="58"/>
    </row>
    <row r="102" spans="17:24" x14ac:dyDescent="0.25">
      <c r="Q102" s="34"/>
      <c r="R102" s="64"/>
      <c r="S102" s="64"/>
      <c r="T102" s="64"/>
      <c r="U102" s="64"/>
      <c r="V102" s="36"/>
      <c r="W102" s="58"/>
      <c r="X102" s="58"/>
    </row>
    <row r="103" spans="17:24" x14ac:dyDescent="0.25">
      <c r="Q103" s="34"/>
      <c r="R103" s="64"/>
      <c r="S103" s="64"/>
      <c r="T103" s="64"/>
      <c r="U103" s="64"/>
      <c r="V103" s="36"/>
      <c r="W103" s="58"/>
      <c r="X103" s="58"/>
    </row>
    <row r="104" spans="17:24" x14ac:dyDescent="0.25">
      <c r="Q104" s="34"/>
      <c r="R104" s="64"/>
      <c r="S104" s="64"/>
      <c r="T104" s="64"/>
      <c r="U104" s="64"/>
      <c r="V104" s="36"/>
      <c r="W104" s="58"/>
      <c r="X104" s="58"/>
    </row>
    <row r="105" spans="17:24" x14ac:dyDescent="0.25">
      <c r="Q105" s="34"/>
      <c r="R105" s="64"/>
      <c r="S105" s="64"/>
      <c r="T105" s="64"/>
      <c r="U105" s="64"/>
      <c r="V105" s="36"/>
      <c r="W105" s="58"/>
      <c r="X105" s="58"/>
    </row>
    <row r="106" spans="17:24" x14ac:dyDescent="0.25">
      <c r="Q106" s="34"/>
      <c r="R106" s="34"/>
      <c r="S106" s="34"/>
      <c r="T106" s="34"/>
      <c r="U106" s="34"/>
      <c r="V106" s="34"/>
      <c r="W106" s="34"/>
      <c r="X106" s="34"/>
    </row>
    <row r="107" spans="17:24" x14ac:dyDescent="0.25">
      <c r="Q107" s="34"/>
      <c r="R107" s="61"/>
      <c r="S107" s="61"/>
      <c r="T107" s="61"/>
      <c r="U107" s="61"/>
      <c r="V107" s="34"/>
      <c r="W107" s="61"/>
      <c r="X107" s="61"/>
    </row>
    <row r="108" spans="17:24" x14ac:dyDescent="0.25">
      <c r="Q108" s="34"/>
      <c r="R108" s="34"/>
      <c r="S108" s="34"/>
      <c r="T108" s="34"/>
      <c r="U108" s="34"/>
      <c r="V108" s="34"/>
      <c r="W108" s="34"/>
      <c r="X108" s="34"/>
    </row>
  </sheetData>
  <mergeCells count="37">
    <mergeCell ref="B32:B34"/>
    <mergeCell ref="C32:E34"/>
    <mergeCell ref="B35:B36"/>
    <mergeCell ref="C35:E36"/>
    <mergeCell ref="B46:E46"/>
    <mergeCell ref="B37:B39"/>
    <mergeCell ref="C37:E39"/>
    <mergeCell ref="B40:B42"/>
    <mergeCell ref="C40:E42"/>
    <mergeCell ref="B43:B45"/>
    <mergeCell ref="C43:E45"/>
    <mergeCell ref="B28:B29"/>
    <mergeCell ref="C28:E29"/>
    <mergeCell ref="L28:L29"/>
    <mergeCell ref="M28:M29"/>
    <mergeCell ref="B30:B31"/>
    <mergeCell ref="C30:E31"/>
    <mergeCell ref="N28:N29"/>
    <mergeCell ref="C21:E21"/>
    <mergeCell ref="C22:E22"/>
    <mergeCell ref="C23:E23"/>
    <mergeCell ref="C24:E24"/>
    <mergeCell ref="C25:E25"/>
    <mergeCell ref="C26:E26"/>
    <mergeCell ref="C27:E27"/>
    <mergeCell ref="C20:E20"/>
    <mergeCell ref="B2:C2"/>
    <mergeCell ref="D2:O2"/>
    <mergeCell ref="B3:C3"/>
    <mergeCell ref="D3:O3"/>
    <mergeCell ref="B4:C4"/>
    <mergeCell ref="D4:O4"/>
    <mergeCell ref="B5:C5"/>
    <mergeCell ref="D5:O5"/>
    <mergeCell ref="B7:C7"/>
    <mergeCell ref="B11:C11"/>
    <mergeCell ref="C19:E19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D395"/>
  <sheetViews>
    <sheetView topLeftCell="D22" zoomScale="70" zoomScaleNormal="70" workbookViewId="0">
      <selection activeCell="E37" sqref="E37"/>
    </sheetView>
  </sheetViews>
  <sheetFormatPr defaultColWidth="9.140625" defaultRowHeight="12.75" x14ac:dyDescent="0.2"/>
  <cols>
    <col min="1" max="1" width="19.42578125" style="95" customWidth="1"/>
    <col min="2" max="2" width="21.42578125" style="95" customWidth="1"/>
    <col min="3" max="3" width="36.5703125" style="95" customWidth="1"/>
    <col min="4" max="4" width="5.85546875" style="95" customWidth="1"/>
    <col min="5" max="5" width="52" style="95" customWidth="1"/>
    <col min="6" max="6" width="15.85546875" style="95" customWidth="1"/>
    <col min="7" max="7" width="14.5703125" style="116" customWidth="1"/>
    <col min="8" max="8" width="18.28515625" style="116" customWidth="1"/>
    <col min="9" max="9" width="17.7109375" style="116" customWidth="1"/>
    <col min="10" max="11" width="9.140625" style="117" customWidth="1"/>
    <col min="12" max="18" width="11.42578125" style="117" customWidth="1"/>
    <col min="19" max="27" width="12" style="95" customWidth="1"/>
    <col min="28" max="16384" width="9.140625" style="95"/>
  </cols>
  <sheetData>
    <row r="1" spans="1:30" s="82" customFormat="1" ht="14.25" customHeight="1" x14ac:dyDescent="0.25">
      <c r="A1" s="79" t="s">
        <v>114</v>
      </c>
      <c r="B1" s="80"/>
      <c r="C1" s="79" t="s">
        <v>136</v>
      </c>
      <c r="D1" s="80" t="s">
        <v>153</v>
      </c>
      <c r="E1" s="80" t="s">
        <v>154</v>
      </c>
      <c r="F1" s="80" t="s">
        <v>166</v>
      </c>
      <c r="G1" s="80" t="s">
        <v>170</v>
      </c>
      <c r="H1" s="80" t="s">
        <v>171</v>
      </c>
      <c r="I1" s="80" t="s">
        <v>172</v>
      </c>
      <c r="J1" s="81" t="s">
        <v>174</v>
      </c>
      <c r="K1" s="81" t="s">
        <v>175</v>
      </c>
      <c r="L1" s="81" t="s">
        <v>176</v>
      </c>
      <c r="M1" s="160" t="s">
        <v>194</v>
      </c>
      <c r="N1" s="160" t="s">
        <v>195</v>
      </c>
      <c r="O1" s="160" t="s">
        <v>196</v>
      </c>
      <c r="P1" s="160" t="s">
        <v>197</v>
      </c>
      <c r="Q1" s="160" t="s">
        <v>198</v>
      </c>
      <c r="R1" s="160" t="s">
        <v>199</v>
      </c>
      <c r="S1" s="160" t="s">
        <v>200</v>
      </c>
      <c r="T1" s="160" t="s">
        <v>201</v>
      </c>
      <c r="U1" s="160" t="s">
        <v>202</v>
      </c>
      <c r="V1" s="160" t="s">
        <v>203</v>
      </c>
      <c r="W1" s="160" t="s">
        <v>220</v>
      </c>
      <c r="X1" s="160" t="s">
        <v>221</v>
      </c>
      <c r="Y1" s="160" t="s">
        <v>222</v>
      </c>
      <c r="Z1" s="160" t="s">
        <v>223</v>
      </c>
      <c r="AA1" s="160" t="s">
        <v>224</v>
      </c>
    </row>
    <row r="2" spans="1:30" s="87" customFormat="1" ht="40.5" x14ac:dyDescent="0.25">
      <c r="A2" s="222" t="s">
        <v>115</v>
      </c>
      <c r="B2" s="213" t="s">
        <v>120</v>
      </c>
      <c r="C2" s="213" t="s">
        <v>137</v>
      </c>
      <c r="D2" s="214">
        <v>6</v>
      </c>
      <c r="E2" s="83" t="s">
        <v>155</v>
      </c>
      <c r="F2" s="158" t="s">
        <v>167</v>
      </c>
      <c r="G2" s="158">
        <v>5</v>
      </c>
      <c r="H2" s="84" t="s">
        <v>42</v>
      </c>
      <c r="I2" s="159" t="s">
        <v>185</v>
      </c>
      <c r="J2" s="85">
        <f>MAX(M2:AA2)</f>
        <v>4.7021276595744679</v>
      </c>
      <c r="K2" s="85">
        <f>MIN(M2:AA2)</f>
        <v>3.9137931034482758</v>
      </c>
      <c r="L2" s="85">
        <f>(SUM(M2:AA2))/$L$69</f>
        <v>4.327061742132666</v>
      </c>
      <c r="M2" s="86">
        <f>([1]Анк_Р!D7+[1]Анк_Р!D10+[1]Анк_П!D7+[1]Анк_П!D10)/([1]Анк_Р!D5+[1]Анк_Р!D8+[1]Анк_П!D5+[1]Анк_П!D8)</f>
        <v>4.7021276595744679</v>
      </c>
      <c r="N2" s="86">
        <f>([1]Анк_Р!E7+[1]Анк_Р!E10+[1]Анк_П!E7+[1]Анк_П!E10)/([1]Анк_Р!E5+[1]Анк_Р!E8+[1]Анк_П!E5+[1]Анк_П!E8)</f>
        <v>4.07258064516129</v>
      </c>
      <c r="O2" s="86">
        <f>([1]Анк_Р!F7+[1]Анк_Р!F10+[1]Анк_П!F7+[1]Анк_П!F10)/([1]Анк_Р!F5+[1]Анк_Р!F8+[1]Анк_П!F5+[1]Анк_П!F8)</f>
        <v>4.0268817204301079</v>
      </c>
      <c r="P2" s="86">
        <f>([1]Анк_Р!G7+[1]Анк_Р!G10+[1]Анк_П!G7+[1]Анк_П!G10)/([1]Анк_Р!G5+[1]Анк_Р!G8+[1]Анк_П!G5+[1]Анк_П!G8)</f>
        <v>4.1629213483146064</v>
      </c>
      <c r="Q2" s="86">
        <f>([1]Анк_Р!H7+[1]Анк_Р!H10+[1]Анк_П!H7+[1]Анк_П!H10)/([1]Анк_Р!H5+[1]Анк_Р!H8+[1]Анк_П!H5+[1]Анк_П!H8)</f>
        <v>4.3207547169811322</v>
      </c>
      <c r="R2" s="86">
        <f>([1]Анк_Р!I7+[1]Анк_Р!I10+[1]Анк_П!I7+[1]Анк_П!I10)/([1]Анк_Р!I5+[1]Анк_Р!I8+[1]Анк_П!I5+[1]Анк_П!I8)</f>
        <v>4.6105990783410142</v>
      </c>
      <c r="S2" s="86">
        <f>([1]Анк_Р!J7+[1]Анк_Р!J10+[1]Анк_П!J7+[1]Анк_П!J10)/([1]Анк_Р!J5+[1]Анк_Р!J8+[1]Анк_П!J5+[1]Анк_П!J8)</f>
        <v>4.3713592233009706</v>
      </c>
      <c r="T2" s="86">
        <f>([1]Анк_Р!K7+[1]Анк_Р!K10+[1]Анк_П!K7+[1]Анк_П!K10)/([1]Анк_Р!K5+[1]Анк_Р!K8+[1]Анк_П!K5+[1]Анк_П!K8)</f>
        <v>4.5642458100558656</v>
      </c>
      <c r="U2" s="86">
        <f>([1]Анк_Р!L7+[1]Анк_Р!L10+[1]Анк_П!L7+[1]Анк_П!L10)/([1]Анк_Р!L5+[1]Анк_Р!L8+[1]Анк_П!L5+[1]Анк_П!L8)</f>
        <v>4.6931818181818183</v>
      </c>
      <c r="V2" s="86">
        <f>([1]Анк_Р!M7+[1]Анк_Р!M10+[1]Анк_П!M7+[1]Анк_П!M10)/([1]Анк_Р!M5+[1]Анк_Р!M8+[1]Анк_П!M5+[1]Анк_П!M8)</f>
        <v>4.3863636363636367</v>
      </c>
      <c r="W2" s="86">
        <f>([1]Анк_Р!N7+[1]Анк_Р!N10+[1]Анк_П!N7+[1]Анк_П!N10)/([1]Анк_Р!N5+[1]Анк_Р!N8+[1]Анк_П!N5+[1]Анк_П!N8)</f>
        <v>4.1363636363636367</v>
      </c>
      <c r="X2" s="86">
        <f>([1]Анк_Р!O7+[1]Анк_Р!O10+[1]Анк_П!O7+[1]Анк_П!O10)/([1]Анк_Р!O5+[1]Анк_Р!O8+[1]Анк_П!O5+[1]Анк_П!O8)</f>
        <v>4.442446043165468</v>
      </c>
      <c r="Y2" s="86">
        <f>([1]Анк_Р!P7+[1]Анк_Р!P10+[1]Анк_П!P7+[1]Анк_П!P10)/([1]Анк_Р!P5+[1]Анк_Р!P8+[1]Анк_П!P5+[1]Анк_П!P8)</f>
        <v>3.9137931034482758</v>
      </c>
      <c r="Z2" s="86">
        <f>([1]Анк_Р!Q7+[1]Анк_Р!Q10+[1]Анк_П!Q7+[1]Анк_П!Q10)/([1]Анк_Р!Q5+[1]Анк_Р!Q8+[1]Анк_П!Q5+[1]Анк_П!Q8)</f>
        <v>4.3099999999999996</v>
      </c>
      <c r="AA2" s="86">
        <f>([1]Анк_Р!R7+[1]Анк_Р!R10+[1]Анк_П!R7+[1]Анк_П!R10)/([1]Анк_Р!R5+[1]Анк_Р!R8+[1]Анк_П!R5+[1]Анк_П!R8)</f>
        <v>4.1923076923076925</v>
      </c>
      <c r="AC2" s="170">
        <f>U2-J2</f>
        <v>-8.9458413926495339E-3</v>
      </c>
      <c r="AD2" s="170">
        <f>P2-K2</f>
        <v>0.24912824486633056</v>
      </c>
    </row>
    <row r="3" spans="1:30" s="82" customFormat="1" ht="43.5" customHeight="1" x14ac:dyDescent="0.25">
      <c r="A3" s="222"/>
      <c r="B3" s="213"/>
      <c r="C3" s="213"/>
      <c r="D3" s="215"/>
      <c r="E3" s="161" t="str">
        <f>[1]Анк_Р!B5</f>
        <v>вопрос 2. Как бы Вы оценили достаточность и актуальность информации об организации, размещенной на сайте</v>
      </c>
      <c r="F3" s="156" t="s">
        <v>168</v>
      </c>
      <c r="G3" s="8">
        <v>5</v>
      </c>
      <c r="H3" s="88" t="s">
        <v>42</v>
      </c>
      <c r="I3" s="89" t="s">
        <v>185</v>
      </c>
      <c r="J3" s="132">
        <f t="shared" ref="J3:J65" si="0">MAX(M3:AA3)</f>
        <v>4.7058823529411766</v>
      </c>
      <c r="K3" s="132">
        <f t="shared" ref="K3:K65" si="1">MIN(M3:AA3)</f>
        <v>3.6458333333333335</v>
      </c>
      <c r="L3" s="132">
        <f t="shared" ref="L3:L65" si="2">(SUM(M3:AA3))/$L$69</f>
        <v>4.2575807654084672</v>
      </c>
      <c r="M3" s="90">
        <f>[1]Анк_Р!D7/[1]Анк_Р!D5</f>
        <v>4.7058823529411766</v>
      </c>
      <c r="N3" s="90">
        <f>[1]Анк_Р!E7/[1]Анк_Р!E5</f>
        <v>3.9</v>
      </c>
      <c r="O3" s="90">
        <f>[1]Анк_Р!F7/[1]Анк_Р!F5</f>
        <v>3.9230769230769229</v>
      </c>
      <c r="P3" s="90">
        <f>[1]Анк_Р!G7/[1]Анк_Р!G5</f>
        <v>3.6458333333333335</v>
      </c>
      <c r="Q3" s="90">
        <f>[1]Анк_Р!H7/[1]Анк_Р!H5</f>
        <v>4.1842105263157894</v>
      </c>
      <c r="R3" s="90">
        <f>[1]Анк_Р!I7/[1]Анк_Р!I5</f>
        <v>4.6120218579234971</v>
      </c>
      <c r="S3" s="90">
        <f>[1]Анк_Р!J7/[1]Анк_Р!J5</f>
        <v>4.32258064516129</v>
      </c>
      <c r="T3" s="90">
        <f>[1]Анк_Р!K7/[1]Анк_Р!K5</f>
        <v>4.4460431654676258</v>
      </c>
      <c r="U3" s="90">
        <f>[1]Анк_Р!L7/[1]Анк_Р!L5</f>
        <v>4.6024096385542173</v>
      </c>
      <c r="V3" s="90">
        <f>[1]Анк_Р!M7/[1]Анк_Р!M5</f>
        <v>4.3772455089820363</v>
      </c>
      <c r="W3" s="90">
        <f>[1]Анк_Р!N7/[1]Анк_Р!N5</f>
        <v>4.0980392156862742</v>
      </c>
      <c r="X3" s="90">
        <f>[1]Анк_Р!O7/[1]Анк_Р!O5</f>
        <v>4.4272727272727277</v>
      </c>
      <c r="Y3" s="90">
        <f>[1]Анк_Р!P7/[1]Анк_Р!P5</f>
        <v>3.8125</v>
      </c>
      <c r="Z3" s="90">
        <f>[1]Анк_Р!Q7/[1]Анк_Р!Q5</f>
        <v>4.2660550458715596</v>
      </c>
      <c r="AA3" s="90">
        <f>[1]Анк_Р!R7/[1]Анк_Р!R5</f>
        <v>4.5405405405405403</v>
      </c>
      <c r="AC3" s="170">
        <f t="shared" ref="AC3:AC65" si="3">U3-J3</f>
        <v>-0.10347271438695937</v>
      </c>
      <c r="AD3" s="170">
        <f t="shared" ref="AD3:AD65" si="4">P3-K3</f>
        <v>0</v>
      </c>
    </row>
    <row r="4" spans="1:30" s="82" customFormat="1" ht="30" customHeight="1" x14ac:dyDescent="0.25">
      <c r="A4" s="222"/>
      <c r="B4" s="213"/>
      <c r="C4" s="213"/>
      <c r="D4" s="215"/>
      <c r="E4" s="161" t="str">
        <f>[1]Анк_Р!B8</f>
        <v>вопрос 3. Как бы Вы оценили удобство навигации и дизайн сайта организации</v>
      </c>
      <c r="F4" s="156" t="s">
        <v>168</v>
      </c>
      <c r="G4" s="8">
        <v>5</v>
      </c>
      <c r="H4" s="88" t="s">
        <v>42</v>
      </c>
      <c r="I4" s="89" t="s">
        <v>185</v>
      </c>
      <c r="J4" s="132">
        <f t="shared" si="0"/>
        <v>4.7352941176470589</v>
      </c>
      <c r="K4" s="132">
        <f t="shared" si="1"/>
        <v>3.6458333333333335</v>
      </c>
      <c r="L4" s="132">
        <f t="shared" si="2"/>
        <v>4.2400204270592488</v>
      </c>
      <c r="M4" s="90">
        <f>[1]Анк_Р!D10/[1]Анк_Р!D8</f>
        <v>4.7352941176470589</v>
      </c>
      <c r="N4" s="90">
        <f>[1]Анк_Р!E10/[1]Анк_Р!E8</f>
        <v>3.8666666666666667</v>
      </c>
      <c r="O4" s="90">
        <f>[1]Анк_Р!F10/[1]Анк_Р!F8</f>
        <v>4.046153846153846</v>
      </c>
      <c r="P4" s="90">
        <f>[1]Анк_Р!G10/[1]Анк_Р!G8</f>
        <v>3.6458333333333335</v>
      </c>
      <c r="Q4" s="90">
        <f>[1]Анк_Р!H10/[1]Анк_Р!H8</f>
        <v>4.2368421052631575</v>
      </c>
      <c r="R4" s="90">
        <f>[1]Анк_Р!I10/[1]Анк_Р!I8</f>
        <v>4.584699453551913</v>
      </c>
      <c r="S4" s="90">
        <f>[1]Анк_Р!J10/[1]Анк_Р!J8</f>
        <v>4.4451612903225808</v>
      </c>
      <c r="T4" s="90">
        <f>[1]Анк_Р!K10/[1]Анк_Р!K8</f>
        <v>4.4604316546762588</v>
      </c>
      <c r="U4" s="90">
        <f>[1]Анк_Р!L10/[1]Анк_Р!L8</f>
        <v>4.5662650602409638</v>
      </c>
      <c r="V4" s="90">
        <f>[1]Анк_Р!M10/[1]Анк_Р!M8</f>
        <v>4.4191616766467066</v>
      </c>
      <c r="W4" s="90">
        <f>[1]Анк_Р!N10/[1]Анк_Р!N8</f>
        <v>4.0196078431372548</v>
      </c>
      <c r="X4" s="90">
        <f>[1]Анк_Р!O10/[1]Анк_Р!O8</f>
        <v>4.4454545454545453</v>
      </c>
      <c r="Y4" s="90">
        <f>[1]Анк_Р!P10/[1]Анк_Р!P8</f>
        <v>3.6875</v>
      </c>
      <c r="Z4" s="90">
        <f>[1]Анк_Р!Q10/[1]Анк_Р!Q8</f>
        <v>4.238532110091743</v>
      </c>
      <c r="AA4" s="90">
        <f>[1]Анк_Р!R10/[1]Анк_Р!R8</f>
        <v>4.2027027027027026</v>
      </c>
      <c r="AC4" s="170">
        <f t="shared" si="3"/>
        <v>-0.16902905740609508</v>
      </c>
      <c r="AD4" s="170">
        <f t="shared" si="4"/>
        <v>0</v>
      </c>
    </row>
    <row r="5" spans="1:30" s="82" customFormat="1" ht="42.75" customHeight="1" x14ac:dyDescent="0.25">
      <c r="A5" s="222"/>
      <c r="B5" s="213"/>
      <c r="C5" s="213"/>
      <c r="D5" s="215"/>
      <c r="E5" s="161" t="str">
        <f>[1]Анк_П!B5</f>
        <v>вопрос 2. Как бы Вы оценили достаточность и актуальность информации об организации, размещенной на сайте</v>
      </c>
      <c r="F5" s="156" t="s">
        <v>169</v>
      </c>
      <c r="G5" s="8">
        <v>5</v>
      </c>
      <c r="H5" s="88" t="s">
        <v>42</v>
      </c>
      <c r="I5" s="89" t="s">
        <v>185</v>
      </c>
      <c r="J5" s="132">
        <f t="shared" si="0"/>
        <v>4.95</v>
      </c>
      <c r="K5" s="132">
        <f t="shared" si="1"/>
        <v>3.6666666666666665</v>
      </c>
      <c r="L5" s="132">
        <f t="shared" si="2"/>
        <v>4.4453831734812042</v>
      </c>
      <c r="M5" s="90">
        <f>[1]Анк_П!D7/[1]Анк_П!D5</f>
        <v>4.615384615384615</v>
      </c>
      <c r="N5" s="90">
        <f>[1]Анк_П!E7/[1]Анк_П!E5</f>
        <v>4.21875</v>
      </c>
      <c r="O5" s="90">
        <f>[1]Анк_П!F7/[1]Анк_П!F5</f>
        <v>4.0714285714285712</v>
      </c>
      <c r="P5" s="90">
        <f>[1]Анк_П!G7/[1]Анк_П!G5</f>
        <v>4.7560975609756095</v>
      </c>
      <c r="Q5" s="90">
        <f>[1]Анк_П!H7/[1]Анк_П!H5</f>
        <v>4.6333333333333337</v>
      </c>
      <c r="R5" s="90">
        <f>[1]Анк_П!I7/[1]Анк_П!I5</f>
        <v>4.6764705882352944</v>
      </c>
      <c r="S5" s="90">
        <f>[1]Анк_П!J7/[1]Анк_П!J5</f>
        <v>4.3137254901960782</v>
      </c>
      <c r="T5" s="90">
        <f>[1]Анк_П!K7/[1]Анк_П!K5</f>
        <v>4.95</v>
      </c>
      <c r="U5" s="90">
        <f>[1]Анк_П!L7/[1]Анк_П!L5</f>
        <v>4.8775510204081636</v>
      </c>
      <c r="V5" s="90">
        <f>[1]Анк_П!M7/[1]Анк_П!M5</f>
        <v>4.354838709677419</v>
      </c>
      <c r="W5" s="90">
        <f>[1]Анк_П!N7/[1]Анк_П!N5</f>
        <v>4.4666666666666668</v>
      </c>
      <c r="X5" s="90">
        <f>[1]Анк_П!O7/[1]Анк_П!O5</f>
        <v>4.4137931034482758</v>
      </c>
      <c r="Y5" s="90">
        <f>[1]Анк_П!P7/[1]Анк_П!P5</f>
        <v>4.1538461538461542</v>
      </c>
      <c r="Z5" s="90">
        <f>[1]Анк_П!Q7/[1]Анк_П!Q5</f>
        <v>4.5121951219512191</v>
      </c>
      <c r="AA5" s="90">
        <f>[1]Анк_П!R7/[1]Анк_П!R5</f>
        <v>3.6666666666666665</v>
      </c>
      <c r="AC5" s="170">
        <f t="shared" si="3"/>
        <v>-7.2448979591836604E-2</v>
      </c>
      <c r="AD5" s="170">
        <f t="shared" si="4"/>
        <v>1.089430894308943</v>
      </c>
    </row>
    <row r="6" spans="1:30" s="82" customFormat="1" ht="33" customHeight="1" x14ac:dyDescent="0.25">
      <c r="A6" s="222"/>
      <c r="B6" s="213"/>
      <c r="C6" s="213"/>
      <c r="D6" s="216"/>
      <c r="E6" s="157" t="str">
        <f>[1]Анк_П!B8</f>
        <v>вопрос 3. Как бы Вы оценили удобство навигации и дизайн сайта организации</v>
      </c>
      <c r="F6" s="156" t="s">
        <v>169</v>
      </c>
      <c r="G6" s="8">
        <v>5</v>
      </c>
      <c r="H6" s="88" t="s">
        <v>42</v>
      </c>
      <c r="I6" s="89" t="s">
        <v>185</v>
      </c>
      <c r="J6" s="132">
        <f t="shared" si="0"/>
        <v>4.95</v>
      </c>
      <c r="K6" s="132">
        <f t="shared" si="1"/>
        <v>3.8333333333333335</v>
      </c>
      <c r="L6" s="132">
        <f t="shared" si="2"/>
        <v>4.4548022818283064</v>
      </c>
      <c r="M6" s="90">
        <f>[1]Анк_П!D10/[1]Анк_П!D8</f>
        <v>4.6923076923076925</v>
      </c>
      <c r="N6" s="90">
        <f>[1]Анк_П!E10/[1]Анк_П!E8</f>
        <v>4.28125</v>
      </c>
      <c r="O6" s="90">
        <f>[1]Анк_П!F10/[1]Анк_П!F8</f>
        <v>4.1785714285714288</v>
      </c>
      <c r="P6" s="90">
        <f>[1]Анк_П!G10/[1]Анк_П!G8</f>
        <v>4.7804878048780486</v>
      </c>
      <c r="Q6" s="90">
        <f>[1]Анк_П!H10/[1]Анк_П!H8</f>
        <v>4.5666666666666664</v>
      </c>
      <c r="R6" s="90">
        <f>[1]Анк_П!I10/[1]Анк_П!I8</f>
        <v>4.6764705882352944</v>
      </c>
      <c r="S6" s="90">
        <f>[1]Анк_П!J10/[1]Анк_П!J8</f>
        <v>4.3529411764705879</v>
      </c>
      <c r="T6" s="90">
        <f>[1]Анк_П!K10/[1]Анк_П!K8</f>
        <v>4.95</v>
      </c>
      <c r="U6" s="90">
        <f>[1]Анк_П!L10/[1]Анк_П!L8</f>
        <v>4.8775510204081636</v>
      </c>
      <c r="V6" s="90">
        <f>[1]Анк_П!M10/[1]Анк_П!M8</f>
        <v>4.290322580645161</v>
      </c>
      <c r="W6" s="90">
        <f>[1]Анк_П!N10/[1]Анк_П!N8</f>
        <v>4.333333333333333</v>
      </c>
      <c r="X6" s="90">
        <f>[1]Анк_П!O10/[1]Анк_П!O8</f>
        <v>4.5172413793103452</v>
      </c>
      <c r="Y6" s="90">
        <f>[1]Анк_П!P10/[1]Анк_П!P8</f>
        <v>4.0769230769230766</v>
      </c>
      <c r="Z6" s="90">
        <f>[1]Анк_П!Q10/[1]Анк_П!Q8</f>
        <v>4.4146341463414638</v>
      </c>
      <c r="AA6" s="90">
        <f>[1]Анк_П!R10/[1]Анк_П!R8</f>
        <v>3.8333333333333335</v>
      </c>
      <c r="AC6" s="170">
        <f t="shared" si="3"/>
        <v>-7.2448979591836604E-2</v>
      </c>
      <c r="AD6" s="170">
        <f t="shared" si="4"/>
        <v>0.9471544715447151</v>
      </c>
    </row>
    <row r="7" spans="1:30" s="92" customFormat="1" ht="40.5" x14ac:dyDescent="0.25">
      <c r="A7" s="222"/>
      <c r="B7" s="213" t="s">
        <v>121</v>
      </c>
      <c r="C7" s="213" t="s">
        <v>138</v>
      </c>
      <c r="D7" s="212">
        <v>9</v>
      </c>
      <c r="E7" s="83" t="s">
        <v>156</v>
      </c>
      <c r="F7" s="158" t="s">
        <v>167</v>
      </c>
      <c r="G7" s="158">
        <v>5</v>
      </c>
      <c r="H7" s="84" t="s">
        <v>42</v>
      </c>
      <c r="I7" s="159" t="s">
        <v>185</v>
      </c>
      <c r="J7" s="85">
        <f t="shared" si="0"/>
        <v>4.7872340425531918</v>
      </c>
      <c r="K7" s="85">
        <f t="shared" si="1"/>
        <v>3.7586206896551726</v>
      </c>
      <c r="L7" s="85">
        <f t="shared" si="2"/>
        <v>4.3274794608665106</v>
      </c>
      <c r="M7" s="91">
        <f>([1]Анк_Р!D13+[1]Анк_П!D13)/([1]Анк_Р!D11+[1]Анк_П!D11)</f>
        <v>4.7872340425531918</v>
      </c>
      <c r="N7" s="91">
        <f>([1]Анк_Р!E13+[1]Анк_П!E13)/([1]Анк_Р!E11+[1]Анк_П!E11)</f>
        <v>4.112903225806452</v>
      </c>
      <c r="O7" s="91">
        <f>([1]Анк_Р!F13+[1]Анк_П!F13)/([1]Анк_Р!F11+[1]Анк_П!F11)</f>
        <v>4.043010752688172</v>
      </c>
      <c r="P7" s="91">
        <f>([1]Анк_Р!G13+[1]Анк_П!G13)/([1]Анк_Р!G11+[1]Анк_П!G11)</f>
        <v>4.1011235955056176</v>
      </c>
      <c r="Q7" s="91">
        <f>([1]Анк_Р!H13+[1]Анк_П!H13)/([1]Анк_Р!H11+[1]Анк_П!H11)</f>
        <v>4.1698113207547172</v>
      </c>
      <c r="R7" s="91">
        <f>([1]Анк_Р!I13+[1]Анк_П!I13)/([1]Анк_Р!I11+[1]Анк_П!I11)</f>
        <v>4.6082949308755756</v>
      </c>
      <c r="S7" s="91">
        <f>([1]Анк_Р!J13+[1]Анк_П!J13)/([1]Анк_Р!J11+[1]Анк_П!J11)</f>
        <v>4.3980582524271847</v>
      </c>
      <c r="T7" s="91">
        <f>([1]Анк_Р!K13+[1]Анк_П!K13)/([1]Анк_Р!K11+[1]Анк_П!K11)</f>
        <v>4.5698324022346366</v>
      </c>
      <c r="U7" s="91">
        <f>([1]Анк_Р!L13+[1]Анк_П!L13)/([1]Анк_Р!L11+[1]Анк_П!L11)</f>
        <v>4.7575757575757578</v>
      </c>
      <c r="V7" s="91">
        <f>([1]Анк_Р!M13+[1]Анк_П!M13)/([1]Анк_Р!M11+[1]Анк_П!M11)</f>
        <v>4.3737373737373737</v>
      </c>
      <c r="W7" s="91">
        <f>([1]Анк_Р!N13+[1]Анк_П!N13)/([1]Анк_Р!N11+[1]Анк_П!N11)</f>
        <v>4.2272727272727275</v>
      </c>
      <c r="X7" s="91">
        <f>([1]Анк_Р!O13+[1]Анк_П!O13)/([1]Анк_Р!O11+[1]Анк_П!O11)</f>
        <v>4.4244604316546763</v>
      </c>
      <c r="Y7" s="91">
        <f>([1]Анк_Р!P13+[1]Анк_П!P13)/([1]Анк_Р!P11+[1]Анк_П!P11)</f>
        <v>3.7586206896551726</v>
      </c>
      <c r="Z7" s="91">
        <f>([1]Анк_Р!Q13+[1]Анк_П!Q13)/([1]Анк_Р!Q11+[1]Анк_П!Q11)</f>
        <v>4.253333333333333</v>
      </c>
      <c r="AA7" s="91">
        <f>([1]Анк_Р!R13+[1]Анк_П!R13)/([1]Анк_Р!R11+[1]Анк_П!R11)</f>
        <v>4.3269230769230766</v>
      </c>
      <c r="AC7" s="170">
        <f t="shared" si="3"/>
        <v>-2.9658284977434057E-2</v>
      </c>
      <c r="AD7" s="170">
        <f t="shared" si="4"/>
        <v>0.34250290585044496</v>
      </c>
    </row>
    <row r="8" spans="1:30" s="92" customFormat="1" ht="47.25" customHeight="1" x14ac:dyDescent="0.25">
      <c r="A8" s="222"/>
      <c r="B8" s="213"/>
      <c r="C8" s="213"/>
      <c r="D8" s="212"/>
      <c r="E8" s="93" t="str">
        <f>[1]Анк_Р!B11</f>
        <v>вопрос 4. Как бы Вы оценили достаточность информации о педагогических работниках, размещенной на сайте организации</v>
      </c>
      <c r="F8" s="156" t="s">
        <v>168</v>
      </c>
      <c r="G8" s="8">
        <v>5</v>
      </c>
      <c r="H8" s="88" t="s">
        <v>42</v>
      </c>
      <c r="I8" s="89" t="s">
        <v>185</v>
      </c>
      <c r="J8" s="132">
        <f t="shared" si="0"/>
        <v>4.8235294117647056</v>
      </c>
      <c r="K8" s="132">
        <f t="shared" si="1"/>
        <v>3.4375</v>
      </c>
      <c r="L8" s="132">
        <f t="shared" si="2"/>
        <v>4.2237243700736276</v>
      </c>
      <c r="M8" s="90">
        <f>[1]Анк_Р!D13/[1]Анк_Р!D11</f>
        <v>4.8235294117647056</v>
      </c>
      <c r="N8" s="90">
        <f>[1]Анк_Р!E13/[1]Анк_Р!E11</f>
        <v>3.8</v>
      </c>
      <c r="O8" s="90">
        <f>[1]Анк_Р!F13/[1]Анк_Р!F11</f>
        <v>3.9846153846153847</v>
      </c>
      <c r="P8" s="90">
        <f>[1]Анк_Р!G13/[1]Анк_Р!G11</f>
        <v>3.4375</v>
      </c>
      <c r="Q8" s="90">
        <f>[1]Анк_Р!H13/[1]Анк_Р!H11</f>
        <v>3.9736842105263159</v>
      </c>
      <c r="R8" s="90">
        <f>[1]Анк_Р!I13/[1]Анк_Р!I11</f>
        <v>4.584699453551913</v>
      </c>
      <c r="S8" s="90">
        <f>[1]Анк_Р!J13/[1]Анк_Р!J11</f>
        <v>4.4064516129032256</v>
      </c>
      <c r="T8" s="90">
        <f>[1]Анк_Р!K13/[1]Анк_Р!K11</f>
        <v>4.4604316546762588</v>
      </c>
      <c r="U8" s="90">
        <f>[1]Анк_Р!L13/[1]Анк_Р!L11</f>
        <v>4.6746987951807233</v>
      </c>
      <c r="V8" s="90">
        <f>[1]Анк_Р!M13/[1]Анк_Р!M11</f>
        <v>4.4011976047904193</v>
      </c>
      <c r="W8" s="90">
        <f>[1]Анк_Р!N13/[1]Анк_Р!N11</f>
        <v>4.1568627450980395</v>
      </c>
      <c r="X8" s="90">
        <f>[1]Анк_Р!O13/[1]Анк_Р!O11</f>
        <v>4.4090909090909092</v>
      </c>
      <c r="Y8" s="90">
        <f>[1]Анк_Р!P13/[1]Анк_Р!P11</f>
        <v>3.4375</v>
      </c>
      <c r="Z8" s="90">
        <f>[1]Анк_Р!Q13/[1]Анк_Р!Q11</f>
        <v>4.2110091743119265</v>
      </c>
      <c r="AA8" s="90">
        <f>[1]Анк_Р!R13/[1]Анк_Р!R11</f>
        <v>4.5945945945945947</v>
      </c>
      <c r="AC8" s="170">
        <f t="shared" si="3"/>
        <v>-0.14883061658398233</v>
      </c>
      <c r="AD8" s="170">
        <f t="shared" si="4"/>
        <v>0</v>
      </c>
    </row>
    <row r="9" spans="1:30" ht="38.25" x14ac:dyDescent="0.2">
      <c r="A9" s="222"/>
      <c r="B9" s="213"/>
      <c r="C9" s="213"/>
      <c r="D9" s="212"/>
      <c r="E9" s="93" t="str">
        <f>[1]Анк_П!B11</f>
        <v>вопрос 4. Как бы Вы оценили достаточность информации о педагогических работниках, размещенной на сайте организации</v>
      </c>
      <c r="F9" s="156" t="s">
        <v>169</v>
      </c>
      <c r="G9" s="8">
        <v>5</v>
      </c>
      <c r="H9" s="88" t="s">
        <v>42</v>
      </c>
      <c r="I9" s="89" t="s">
        <v>185</v>
      </c>
      <c r="J9" s="132">
        <f t="shared" si="0"/>
        <v>4.95</v>
      </c>
      <c r="K9" s="132">
        <f t="shared" si="1"/>
        <v>3.6666666666666665</v>
      </c>
      <c r="L9" s="132">
        <f t="shared" si="2"/>
        <v>4.4759496737987075</v>
      </c>
      <c r="M9" s="94">
        <f>[1]Анк_П!D13/[1]Анк_П!D11</f>
        <v>4.6923076923076925</v>
      </c>
      <c r="N9" s="94">
        <f>[1]Анк_П!E13/[1]Анк_П!E11</f>
        <v>4.40625</v>
      </c>
      <c r="O9" s="94">
        <f>[1]Анк_П!F13/[1]Анк_П!F11</f>
        <v>4.1785714285714288</v>
      </c>
      <c r="P9" s="94">
        <f>[1]Анк_П!G13/[1]Анк_П!G11</f>
        <v>4.8780487804878048</v>
      </c>
      <c r="Q9" s="94">
        <f>[1]Анк_П!H13/[1]Анк_П!H11</f>
        <v>4.666666666666667</v>
      </c>
      <c r="R9" s="94">
        <f>[1]Анк_П!I13/[1]Анк_П!I11</f>
        <v>4.7352941176470589</v>
      </c>
      <c r="S9" s="94">
        <f>[1]Анк_П!J13/[1]Анк_П!J11</f>
        <v>4.3725490196078427</v>
      </c>
      <c r="T9" s="94">
        <f>[1]Анк_П!K13/[1]Анк_П!K11</f>
        <v>4.95</v>
      </c>
      <c r="U9" s="94">
        <f>[1]Анк_П!L13/[1]Анк_П!L11</f>
        <v>4.8979591836734695</v>
      </c>
      <c r="V9" s="94">
        <f>[1]Анк_П!M13/[1]Анк_П!M11</f>
        <v>4.225806451612903</v>
      </c>
      <c r="W9" s="94">
        <f>[1]Анк_П!N13/[1]Анк_П!N11</f>
        <v>4.4666666666666668</v>
      </c>
      <c r="X9" s="94">
        <f>[1]Анк_П!O13/[1]Анк_П!O11</f>
        <v>4.4827586206896548</v>
      </c>
      <c r="Y9" s="94">
        <f>[1]Анк_П!P13/[1]Анк_П!P11</f>
        <v>4.1538461538461542</v>
      </c>
      <c r="Z9" s="94">
        <f>[1]Анк_П!Q13/[1]Анк_П!Q11</f>
        <v>4.3658536585365857</v>
      </c>
      <c r="AA9" s="94">
        <f>[1]Анк_П!R13/[1]Анк_П!R11</f>
        <v>3.6666666666666665</v>
      </c>
      <c r="AC9" s="170">
        <f t="shared" si="3"/>
        <v>-5.2040816326530681E-2</v>
      </c>
      <c r="AD9" s="170">
        <f t="shared" si="4"/>
        <v>1.2113821138211383</v>
      </c>
    </row>
    <row r="10" spans="1:30" s="92" customFormat="1" ht="40.5" x14ac:dyDescent="0.25">
      <c r="A10" s="222"/>
      <c r="B10" s="213" t="s">
        <v>122</v>
      </c>
      <c r="C10" s="213" t="s">
        <v>139</v>
      </c>
      <c r="D10" s="214">
        <v>15</v>
      </c>
      <c r="E10" s="83" t="s">
        <v>157</v>
      </c>
      <c r="F10" s="158" t="s">
        <v>167</v>
      </c>
      <c r="G10" s="158">
        <v>5</v>
      </c>
      <c r="H10" s="84" t="s">
        <v>42</v>
      </c>
      <c r="I10" s="159" t="s">
        <v>185</v>
      </c>
      <c r="J10" s="85">
        <f t="shared" si="0"/>
        <v>4.7984496124031004</v>
      </c>
      <c r="K10" s="85">
        <f t="shared" si="1"/>
        <v>3.8768115942028984</v>
      </c>
      <c r="L10" s="85">
        <f t="shared" si="2"/>
        <v>4.3398665268972136</v>
      </c>
      <c r="M10" s="96">
        <f>([1]Анк_Р!D16+[1]Анк_Р!D19+[1]Анк_Р!D25+[1]Анк_П!D16+[1]Анк_П!D19)/([1]Анк_Р!D14+[1]Анк_Р!D17+[1]Анк_Р!D23+[1]Анк_П!D14+[1]Анк_П!D17)</f>
        <v>4.7984496124031004</v>
      </c>
      <c r="N10" s="96">
        <f>([1]Анк_Р!E16+[1]Анк_Р!E19+[1]Анк_Р!E25+[1]Анк_П!E16+[1]Анк_П!E19)/([1]Анк_Р!E14+[1]Анк_Р!E17+[1]Анк_Р!E23+[1]Анк_П!E14+[1]Анк_П!E17)</f>
        <v>4.204678362573099</v>
      </c>
      <c r="O10" s="96">
        <f>([1]Анк_Р!F16+[1]Анк_Р!F19+[1]Анк_Р!F25+[1]Анк_П!F16+[1]Анк_П!F19)/([1]Анк_Р!F14+[1]Анк_Р!F17+[1]Анк_Р!F23+[1]Анк_П!F14+[1]Анк_П!F17)</f>
        <v>4.0952380952380949</v>
      </c>
      <c r="P10" s="96">
        <f>([1]Анк_Р!G16+[1]Анк_Р!G19+[1]Анк_Р!G25+[1]Анк_П!G16+[1]Анк_П!G19)/([1]Анк_Р!G14+[1]Анк_Р!G17+[1]Анк_Р!G23+[1]Анк_П!G14+[1]Анк_П!G17)</f>
        <v>3.8768115942028984</v>
      </c>
      <c r="Q10" s="96">
        <f>([1]Анк_Р!H16+[1]Анк_Р!H19+[1]Анк_Р!H25+[1]Анк_П!H16+[1]Анк_П!H19)/([1]Анк_Р!H14+[1]Анк_Р!H17+[1]Анк_Р!H23+[1]Анк_П!H14+[1]Анк_П!H17)</f>
        <v>4.1545454545454543</v>
      </c>
      <c r="R10" s="96">
        <f>([1]Анк_Р!I16+[1]Анк_Р!I19+[1]Анк_Р!I25+[1]Анк_П!I16+[1]Анк_П!I19)/([1]Анк_Р!I14+[1]Анк_Р!I17+[1]Анк_Р!I23+[1]Анк_П!I14+[1]Анк_П!I17)</f>
        <v>4.3834355828220861</v>
      </c>
      <c r="S10" s="96">
        <f>([1]Анк_Р!J16+[1]Анк_Р!J19+[1]Анк_Р!J25+[1]Анк_П!J16+[1]Анк_П!J19)/([1]Анк_Р!J14+[1]Анк_Р!J17+[1]Анк_Р!J23+[1]Анк_П!J14+[1]Анк_П!J17)</f>
        <v>4.3522727272727275</v>
      </c>
      <c r="T10" s="96">
        <f>([1]Анк_Р!K16+[1]Анк_Р!K19+[1]Анк_Р!K25+[1]Анк_П!K16+[1]Анк_П!K19)/([1]Анк_Р!K14+[1]Анк_Р!K17+[1]Анк_Р!K23+[1]Анк_П!K14+[1]Анк_П!K17)</f>
        <v>4.5498084291187739</v>
      </c>
      <c r="U10" s="96">
        <f>([1]Анк_Р!L16+[1]Анк_Р!L19+[1]Анк_Р!L25+[1]Анк_П!L16+[1]Анк_П!L19)/([1]Анк_Р!L14+[1]Анк_Р!L17+[1]Анк_Р!L23+[1]Анк_П!L14+[1]Анк_П!L17)</f>
        <v>4.7183908045977008</v>
      </c>
      <c r="V10" s="96">
        <f>([1]Анк_Р!M16+[1]Анк_Р!M19+[1]Анк_Р!M25+[1]Анк_П!M16+[1]Анк_П!M19)/([1]Анк_Р!M14+[1]Анк_Р!M17+[1]Анк_Р!M23+[1]Анк_П!M14+[1]Анк_П!M17)</f>
        <v>4.3588850174216027</v>
      </c>
      <c r="W10" s="96">
        <f>([1]Анк_Р!N16+[1]Анк_Р!N19+[1]Анк_Р!N25+[1]Анк_П!N16+[1]Анк_П!N19)/([1]Анк_Р!N14+[1]Анк_Р!N17+[1]Анк_Р!N23+[1]Анк_П!N14+[1]Анк_П!N17)</f>
        <v>4.1776649746192893</v>
      </c>
      <c r="X10" s="96">
        <f>([1]Анк_Р!O16+[1]Анк_Р!O19+[1]Анк_Р!O25+[1]Анк_П!O16+[1]Анк_П!O19)/([1]Анк_Р!O14+[1]Анк_Р!O17+[1]Анк_Р!O23+[1]Анк_П!O14+[1]Анк_П!O17)</f>
        <v>4.4871794871794872</v>
      </c>
      <c r="Y10" s="96">
        <f>([1]Анк_Р!P16+[1]Анк_Р!P19+[1]Анк_Р!P25+[1]Анк_П!P16+[1]Анк_П!P19)/([1]Анк_Р!P14+[1]Анк_Р!P17+[1]Анк_Р!P23+[1]Анк_П!P14+[1]Анк_П!P17)</f>
        <v>4.114583333333333</v>
      </c>
      <c r="Z10" s="96">
        <f>([1]Анк_Р!Q16+[1]Анк_Р!Q19+[1]Анк_Р!Q25+[1]Анк_П!Q16+[1]Анк_П!Q19)/([1]Анк_Р!Q14+[1]Анк_Р!Q17+[1]Анк_Р!Q23+[1]Анк_П!Q14+[1]Анк_П!Q17)</f>
        <v>4.3243243243243246</v>
      </c>
      <c r="AA10" s="96">
        <f>([1]Анк_Р!R16+[1]Анк_Р!R19+[1]Анк_Р!R25+[1]Анк_П!R16+[1]Анк_П!R19)/([1]Анк_Р!R14+[1]Анк_Р!R17+[1]Анк_Р!R23+[1]Анк_П!R14+[1]Анк_П!R17)</f>
        <v>4.5017301038062287</v>
      </c>
      <c r="AC10" s="170">
        <f t="shared" si="3"/>
        <v>-8.0058807805399645E-2</v>
      </c>
      <c r="AD10" s="170">
        <f t="shared" si="4"/>
        <v>0</v>
      </c>
    </row>
    <row r="11" spans="1:30" ht="38.25" x14ac:dyDescent="0.2">
      <c r="A11" s="222"/>
      <c r="B11" s="213"/>
      <c r="C11" s="213"/>
      <c r="D11" s="215"/>
      <c r="E11" s="97" t="str">
        <f>[1]Анк_Р!B14</f>
        <v>вопрос 5. Как бы Вы оценили наличие у организации на сайте различных форм доведения информации до родителей и обучающихся</v>
      </c>
      <c r="F11" s="156" t="s">
        <v>168</v>
      </c>
      <c r="G11" s="8">
        <v>5</v>
      </c>
      <c r="H11" s="88" t="s">
        <v>42</v>
      </c>
      <c r="I11" s="89" t="s">
        <v>185</v>
      </c>
      <c r="J11" s="132">
        <f t="shared" si="0"/>
        <v>4.9117647058823533</v>
      </c>
      <c r="K11" s="132">
        <f t="shared" si="1"/>
        <v>3.9583333333333335</v>
      </c>
      <c r="L11" s="132">
        <f t="shared" si="2"/>
        <v>4.4262969195524811</v>
      </c>
      <c r="M11" s="94">
        <f>[1]Анк_Р!D16/[1]Анк_Р!D14</f>
        <v>4.9117647058823533</v>
      </c>
      <c r="N11" s="94">
        <f>[1]Анк_Р!E16/[1]Анк_Р!E14</f>
        <v>4.1333333333333337</v>
      </c>
      <c r="O11" s="94">
        <f>[1]Анк_Р!F16/[1]Анк_Р!F14</f>
        <v>4.1538461538461542</v>
      </c>
      <c r="P11" s="94">
        <f>[1]Анк_Р!G16/[1]Анк_Р!G14</f>
        <v>3.9583333333333335</v>
      </c>
      <c r="Q11" s="94">
        <f>[1]Анк_Р!H16/[1]Анк_Р!H14</f>
        <v>4.3684210526315788</v>
      </c>
      <c r="R11" s="94">
        <f>[1]Анк_Р!I16/[1]Анк_Р!I14</f>
        <v>4.5956284153005464</v>
      </c>
      <c r="S11" s="94">
        <f>[1]Анк_Р!J16/[1]Анк_Р!J14</f>
        <v>4.4967741935483874</v>
      </c>
      <c r="T11" s="94">
        <f>[1]Анк_Р!K16/[1]Анк_Р!K14</f>
        <v>4.5827338129496402</v>
      </c>
      <c r="U11" s="94">
        <f>[1]Анк_Р!L16/[1]Анк_Р!L14</f>
        <v>4.6987951807228914</v>
      </c>
      <c r="V11" s="94">
        <f>[1]Анк_Р!M16/[1]Анк_Р!M14</f>
        <v>4.4610778443113777</v>
      </c>
      <c r="W11" s="94">
        <f>[1]Анк_Р!N16/[1]Анк_Р!N14</f>
        <v>4.0784313725490193</v>
      </c>
      <c r="X11" s="94">
        <f>[1]Анк_Р!O16/[1]Анк_Р!O14</f>
        <v>4.4636363636363638</v>
      </c>
      <c r="Y11" s="94">
        <f>[1]Анк_Р!P16/[1]Анк_Р!P14</f>
        <v>4.4375</v>
      </c>
      <c r="Z11" s="94">
        <f>[1]Анк_Р!Q16/[1]Анк_Р!Q14</f>
        <v>4.2568807339449544</v>
      </c>
      <c r="AA11" s="94">
        <f>[1]Анк_Р!R16/[1]Анк_Р!R14</f>
        <v>4.7972972972972974</v>
      </c>
      <c r="AC11" s="170">
        <f t="shared" si="3"/>
        <v>-0.21296952515946188</v>
      </c>
      <c r="AD11" s="170">
        <f t="shared" si="4"/>
        <v>0</v>
      </c>
    </row>
    <row r="12" spans="1:30" ht="38.25" x14ac:dyDescent="0.2">
      <c r="A12" s="222"/>
      <c r="B12" s="213"/>
      <c r="C12" s="213"/>
      <c r="D12" s="215"/>
      <c r="E12" s="97" t="str">
        <f>[1]Анк_Р!B17</f>
        <v>вопрос 6. Как бы Вы оценили наличие для Вас на сайте возможности внесения предложений, направленных на улучшение работы организации</v>
      </c>
      <c r="F12" s="156" t="s">
        <v>168</v>
      </c>
      <c r="G12" s="8">
        <v>5</v>
      </c>
      <c r="H12" s="88" t="s">
        <v>42</v>
      </c>
      <c r="I12" s="89" t="s">
        <v>185</v>
      </c>
      <c r="J12" s="132">
        <f t="shared" si="0"/>
        <v>4.7702702702702702</v>
      </c>
      <c r="K12" s="132">
        <f t="shared" si="1"/>
        <v>3.375</v>
      </c>
      <c r="L12" s="132">
        <f t="shared" si="2"/>
        <v>4.1976837010645101</v>
      </c>
      <c r="M12" s="94">
        <f>[1]Анк_Р!D19/[1]Анк_Р!D17</f>
        <v>4.7647058823529411</v>
      </c>
      <c r="N12" s="94">
        <f>[1]Анк_Р!E19/[1]Анк_Р!E17</f>
        <v>3.9333333333333331</v>
      </c>
      <c r="O12" s="94">
        <f>[1]Анк_Р!F19/[1]Анк_Р!F17</f>
        <v>4.1384615384615389</v>
      </c>
      <c r="P12" s="94">
        <f>[1]Анк_Р!G19/[1]Анк_Р!G17</f>
        <v>3.5625</v>
      </c>
      <c r="Q12" s="94">
        <f>[1]Анк_Р!H19/[1]Анк_Р!H17</f>
        <v>4.1973684210526319</v>
      </c>
      <c r="R12" s="94">
        <f>[1]Анк_Р!I19/[1]Анк_Р!I17</f>
        <v>4.278688524590164</v>
      </c>
      <c r="S12" s="94">
        <f>[1]Анк_Р!J19/[1]Анк_Р!J17</f>
        <v>4.3161290322580648</v>
      </c>
      <c r="T12" s="94">
        <f>[1]Анк_Р!K19/[1]Анк_Р!K17</f>
        <v>4.3093525179856114</v>
      </c>
      <c r="U12" s="94">
        <f>[1]Анк_Р!L19/[1]Анк_Р!L17</f>
        <v>4.4939759036144578</v>
      </c>
      <c r="V12" s="94">
        <f>[1]Анк_Р!M19/[1]Анк_Р!M17</f>
        <v>4.3952095808383236</v>
      </c>
      <c r="W12" s="94">
        <f>[1]Анк_Р!N19/[1]Анк_Р!N17</f>
        <v>3.7647058823529411</v>
      </c>
      <c r="X12" s="94">
        <f>[1]Анк_Р!O19/[1]Анк_Р!O17</f>
        <v>4.4545454545454541</v>
      </c>
      <c r="Y12" s="94">
        <f>[1]Анк_Р!P19/[1]Анк_Р!P17</f>
        <v>3.375</v>
      </c>
      <c r="Z12" s="94">
        <f>[1]Анк_Р!Q19/[1]Анк_Р!Q17</f>
        <v>4.2110091743119265</v>
      </c>
      <c r="AA12" s="94">
        <f>[1]Анк_Р!R19/[1]Анк_Р!R17</f>
        <v>4.7702702702702702</v>
      </c>
      <c r="AC12" s="170">
        <f t="shared" si="3"/>
        <v>-0.27629436665581242</v>
      </c>
      <c r="AD12" s="170">
        <f t="shared" si="4"/>
        <v>0.1875</v>
      </c>
    </row>
    <row r="13" spans="1:30" ht="42.75" customHeight="1" x14ac:dyDescent="0.2">
      <c r="A13" s="222"/>
      <c r="B13" s="213"/>
      <c r="C13" s="213"/>
      <c r="D13" s="215"/>
      <c r="E13" s="97" t="str">
        <f>[1]Анк_Р!B23</f>
        <v>вопрос 8. Как бы Вы оценили доступность взаимодействия с работниками организации (по телефону, эл. почте, через сайт, лично)</v>
      </c>
      <c r="F13" s="156" t="s">
        <v>168</v>
      </c>
      <c r="G13" s="8">
        <v>5</v>
      </c>
      <c r="H13" s="88" t="s">
        <v>42</v>
      </c>
      <c r="I13" s="89" t="s">
        <v>185</v>
      </c>
      <c r="J13" s="132">
        <f t="shared" si="0"/>
        <v>4.8</v>
      </c>
      <c r="K13" s="132">
        <f t="shared" si="1"/>
        <v>3.2448979591836733</v>
      </c>
      <c r="L13" s="132">
        <f t="shared" si="2"/>
        <v>4.2781792528291627</v>
      </c>
      <c r="M13" s="94">
        <f>[1]Анк_Р!D25/[1]Анк_Р!D23</f>
        <v>4.8</v>
      </c>
      <c r="N13" s="94">
        <f>[1]Анк_Р!E25/[1]Анк_Р!E23</f>
        <v>4.1063829787234045</v>
      </c>
      <c r="O13" s="94">
        <f>[1]Анк_Р!F25/[1]Анк_Р!F23</f>
        <v>3.9393939393939394</v>
      </c>
      <c r="P13" s="94">
        <f>[1]Анк_Р!G25/[1]Анк_Р!G23</f>
        <v>3.2448979591836733</v>
      </c>
      <c r="Q13" s="94">
        <f>[1]Анк_Р!H25/[1]Анк_Р!H23</f>
        <v>3.8559322033898304</v>
      </c>
      <c r="R13" s="94">
        <f>[1]Анк_Р!I25/[1]Анк_Р!I23</f>
        <v>4.1834862385321099</v>
      </c>
      <c r="S13" s="94">
        <f>[1]Анк_Р!J25/[1]Анк_Р!J23</f>
        <v>4.2696078431372548</v>
      </c>
      <c r="T13" s="94">
        <f>[1]Анк_Р!K25/[1]Анк_Р!K23</f>
        <v>4.5365853658536581</v>
      </c>
      <c r="U13" s="94">
        <f>[1]Анк_Р!L25/[1]Анк_Р!L23</f>
        <v>4.7619047619047619</v>
      </c>
      <c r="V13" s="94">
        <f>[1]Анк_Р!M25/[1]Анк_Р!M23</f>
        <v>4.2584269662921352</v>
      </c>
      <c r="W13" s="94">
        <f>[1]Анк_Р!N25/[1]Анк_Р!N23</f>
        <v>4.4461538461538463</v>
      </c>
      <c r="X13" s="94">
        <f>[1]Анк_Р!O25/[1]Анк_Р!O23</f>
        <v>4.5357142857142856</v>
      </c>
      <c r="Y13" s="94">
        <f>[1]Анк_Р!P25/[1]Анк_Р!P23</f>
        <v>4.1315789473684212</v>
      </c>
      <c r="Z13" s="94">
        <f>[1]Анк_Р!Q25/[1]Анк_Р!Q23</f>
        <v>4.4236111111111107</v>
      </c>
      <c r="AA13" s="94">
        <f>[1]Анк_Р!R25/[1]Анк_Р!R23</f>
        <v>4.6790123456790127</v>
      </c>
      <c r="AC13" s="170">
        <f t="shared" si="3"/>
        <v>-3.809523809523796E-2</v>
      </c>
      <c r="AD13" s="170">
        <f t="shared" si="4"/>
        <v>0</v>
      </c>
    </row>
    <row r="14" spans="1:30" ht="41.25" customHeight="1" x14ac:dyDescent="0.2">
      <c r="A14" s="222"/>
      <c r="B14" s="213"/>
      <c r="C14" s="213"/>
      <c r="D14" s="215"/>
      <c r="E14" s="97" t="str">
        <f>[1]Анк_П!B14</f>
        <v>вопрос 5. Как бы Вы оценили наличие у организации на сайте различных форм доведения информации до родителей, обучающихся, социальных партнеров</v>
      </c>
      <c r="F14" s="156" t="s">
        <v>169</v>
      </c>
      <c r="G14" s="8">
        <v>5</v>
      </c>
      <c r="H14" s="88" t="s">
        <v>42</v>
      </c>
      <c r="I14" s="89" t="s">
        <v>185</v>
      </c>
      <c r="J14" s="132">
        <f t="shared" si="0"/>
        <v>4.95</v>
      </c>
      <c r="K14" s="132">
        <f t="shared" si="1"/>
        <v>3.6666666666666665</v>
      </c>
      <c r="L14" s="132">
        <f t="shared" si="2"/>
        <v>4.5183745086854508</v>
      </c>
      <c r="M14" s="94">
        <f>[1]Анк_П!D16/[1]Анк_П!D14</f>
        <v>4.6923076923076925</v>
      </c>
      <c r="N14" s="94">
        <f>[1]Анк_П!E16/[1]Анк_П!E14</f>
        <v>4.5</v>
      </c>
      <c r="O14" s="94">
        <f>[1]Анк_П!F16/[1]Анк_П!F14</f>
        <v>4.2142857142857144</v>
      </c>
      <c r="P14" s="94">
        <f>[1]Анк_П!G16/[1]Анк_П!G14</f>
        <v>4.8048780487804876</v>
      </c>
      <c r="Q14" s="94">
        <f>[1]Анк_П!H16/[1]Анк_П!H14</f>
        <v>4.5333333333333332</v>
      </c>
      <c r="R14" s="94">
        <f>[1]Анк_П!I16/[1]Анк_П!I14</f>
        <v>4.7352941176470589</v>
      </c>
      <c r="S14" s="94">
        <f>[1]Анк_П!J16/[1]Анк_П!J14</f>
        <v>4.4117647058823533</v>
      </c>
      <c r="T14" s="94">
        <f>[1]Анк_П!K16/[1]Анк_П!K14</f>
        <v>4.95</v>
      </c>
      <c r="U14" s="94">
        <f>[1]Анк_П!L16/[1]Анк_П!L14</f>
        <v>4.9387755102040813</v>
      </c>
      <c r="V14" s="94">
        <f>[1]Анк_П!M16/[1]Анк_П!M14</f>
        <v>4.290322580645161</v>
      </c>
      <c r="W14" s="94">
        <f>[1]Анк_П!N16/[1]Анк_П!N14</f>
        <v>4.5999999999999996</v>
      </c>
      <c r="X14" s="94">
        <f>[1]Анк_П!O16/[1]Анк_П!O14</f>
        <v>4.5862068965517242</v>
      </c>
      <c r="Y14" s="94">
        <f>[1]Анк_П!P16/[1]Анк_П!P14</f>
        <v>4.4615384615384617</v>
      </c>
      <c r="Z14" s="94">
        <f>[1]Анк_П!Q16/[1]Анк_П!Q14</f>
        <v>4.3902439024390247</v>
      </c>
      <c r="AA14" s="94">
        <f>[1]Анк_П!R16/[1]Анк_П!R14</f>
        <v>3.6666666666666665</v>
      </c>
      <c r="AC14" s="170">
        <f t="shared" si="3"/>
        <v>-1.1224489795918835E-2</v>
      </c>
      <c r="AD14" s="170">
        <f t="shared" si="4"/>
        <v>1.1382113821138211</v>
      </c>
    </row>
    <row r="15" spans="1:30" ht="44.25" customHeight="1" x14ac:dyDescent="0.2">
      <c r="A15" s="222"/>
      <c r="B15" s="213"/>
      <c r="C15" s="213"/>
      <c r="D15" s="216"/>
      <c r="E15" s="97" t="str">
        <f>[1]Анк_П!B17</f>
        <v>вопрос 6. Как бы Вы оценили наличие для Вас на сайте возможности внесения предложений, направленных на улучшение работы организации</v>
      </c>
      <c r="F15" s="156" t="s">
        <v>169</v>
      </c>
      <c r="G15" s="8">
        <v>5</v>
      </c>
      <c r="H15" s="88" t="s">
        <v>42</v>
      </c>
      <c r="I15" s="89" t="s">
        <v>185</v>
      </c>
      <c r="J15" s="132">
        <f t="shared" si="0"/>
        <v>4.9249999999999998</v>
      </c>
      <c r="K15" s="132">
        <f t="shared" si="1"/>
        <v>3.4666666666666668</v>
      </c>
      <c r="L15" s="132">
        <f t="shared" si="2"/>
        <v>4.406011671859515</v>
      </c>
      <c r="M15" s="94">
        <f>[1]Анк_П!D19/[1]Анк_П!D17</f>
        <v>4.6923076923076925</v>
      </c>
      <c r="N15" s="94">
        <f>[1]Анк_П!E19/[1]Анк_П!E17</f>
        <v>4.375</v>
      </c>
      <c r="O15" s="94">
        <f>[1]Анк_П!F19/[1]Анк_П!F17</f>
        <v>4.1071428571428568</v>
      </c>
      <c r="P15" s="94">
        <f>[1]Анк_П!G19/[1]Анк_П!G17</f>
        <v>4.7317073170731705</v>
      </c>
      <c r="Q15" s="94">
        <f>[1]Анк_П!H19/[1]Анк_П!H17</f>
        <v>4.3</v>
      </c>
      <c r="R15" s="94">
        <f>[1]Анк_П!I19/[1]Анк_П!I17</f>
        <v>4.7352941176470589</v>
      </c>
      <c r="S15" s="94">
        <f>[1]Анк_П!J19/[1]Анк_П!J17</f>
        <v>4.2941176470588234</v>
      </c>
      <c r="T15" s="94">
        <f>[1]Анк_П!K19/[1]Анк_П!K17</f>
        <v>4.9249999999999998</v>
      </c>
      <c r="U15" s="94">
        <f>[1]Анк_П!L19/[1]Анк_П!L17</f>
        <v>4.8367346938775508</v>
      </c>
      <c r="V15" s="94">
        <f>[1]Анк_П!M19/[1]Анк_П!M17</f>
        <v>4.258064516129032</v>
      </c>
      <c r="W15" s="94">
        <f>[1]Анк_П!N19/[1]Анк_П!N17</f>
        <v>4.333333333333333</v>
      </c>
      <c r="X15" s="94">
        <f>[1]Анк_П!O19/[1]Анк_П!O17</f>
        <v>4.4137931034482758</v>
      </c>
      <c r="Y15" s="94">
        <f>[1]Анк_П!P19/[1]Анк_П!P17</f>
        <v>4.2307692307692308</v>
      </c>
      <c r="Z15" s="94">
        <f>[1]Анк_П!Q19/[1]Анк_П!Q17</f>
        <v>4.3902439024390247</v>
      </c>
      <c r="AA15" s="94">
        <f>[1]Анк_П!R19/[1]Анк_П!R17</f>
        <v>3.4666666666666668</v>
      </c>
      <c r="AC15" s="170">
        <f t="shared" si="3"/>
        <v>-8.8265306122448983E-2</v>
      </c>
      <c r="AD15" s="170">
        <f t="shared" si="4"/>
        <v>1.2650406504065037</v>
      </c>
    </row>
    <row r="16" spans="1:30" s="92" customFormat="1" ht="27" x14ac:dyDescent="0.25">
      <c r="A16" s="222"/>
      <c r="B16" s="213" t="s">
        <v>123</v>
      </c>
      <c r="C16" s="213" t="s">
        <v>140</v>
      </c>
      <c r="D16" s="217">
        <v>21</v>
      </c>
      <c r="E16" s="83" t="s">
        <v>158</v>
      </c>
      <c r="F16" s="158" t="s">
        <v>167</v>
      </c>
      <c r="G16" s="158">
        <v>5</v>
      </c>
      <c r="H16" s="84" t="s">
        <v>42</v>
      </c>
      <c r="I16" s="159" t="s">
        <v>185</v>
      </c>
      <c r="J16" s="85">
        <f t="shared" si="0"/>
        <v>4.7446808510638299</v>
      </c>
      <c r="K16" s="85">
        <f t="shared" si="1"/>
        <v>3.6538461538461537</v>
      </c>
      <c r="L16" s="85">
        <f t="shared" si="2"/>
        <v>4.2340510185651299</v>
      </c>
      <c r="M16" s="96">
        <f>([1]Анк_Р!D22+[1]Анк_П!D22)/([1]Анк_Р!D20+[1]Анк_П!D20)</f>
        <v>4.7446808510638299</v>
      </c>
      <c r="N16" s="96">
        <f>([1]Анк_Р!E22+[1]Анк_П!E22)/([1]Анк_Р!E20+[1]Анк_П!E20)</f>
        <v>4.0483870967741939</v>
      </c>
      <c r="O16" s="96">
        <f>([1]Анк_Р!F22+[1]Анк_П!F22)/([1]Анк_Р!F20+[1]Анк_П!F20)</f>
        <v>4.021505376344086</v>
      </c>
      <c r="P16" s="96">
        <f>([1]Анк_Р!G22+[1]Анк_П!G22)/([1]Анк_Р!G20+[1]Анк_П!G20)</f>
        <v>3.9887640449438204</v>
      </c>
      <c r="Q16" s="96">
        <f>([1]Анк_Р!H22+[1]Анк_П!H22)/([1]Анк_Р!H20+[1]Анк_П!H20)</f>
        <v>4.0754716981132075</v>
      </c>
      <c r="R16" s="96">
        <f>([1]Анк_Р!I22+[1]Анк_П!I22)/([1]Анк_Р!I20+[1]Анк_П!I20)</f>
        <v>4.354838709677419</v>
      </c>
      <c r="S16" s="96">
        <f>([1]Анк_Р!J22+[1]Анк_П!J22)/([1]Анк_Р!J20+[1]Анк_П!J20)</f>
        <v>4.2621359223300974</v>
      </c>
      <c r="T16" s="96">
        <f>([1]Анк_Р!K22+[1]Анк_П!K22)/([1]Анк_Р!K20+[1]Анк_П!K20)</f>
        <v>4.4301675977653634</v>
      </c>
      <c r="U16" s="96">
        <f>([1]Анк_Р!L22+[1]Анк_П!L22)/([1]Анк_Р!L20+[1]Анк_П!L20)</f>
        <v>4.5909090909090908</v>
      </c>
      <c r="V16" s="96">
        <f>([1]Анк_Р!M22+[1]Анк_П!M22)/([1]Анк_Р!M20+[1]Анк_П!M20)</f>
        <v>4.3686868686868685</v>
      </c>
      <c r="W16" s="96">
        <f>([1]Анк_Р!N22+[1]Анк_П!N22)/([1]Анк_Р!N20+[1]Анк_П!N20)</f>
        <v>4.333333333333333</v>
      </c>
      <c r="X16" s="96">
        <f>([1]Анк_Р!O22+[1]Анк_П!O22)/([1]Анк_Р!O20+[1]Анк_П!O20)</f>
        <v>4.4748201438848918</v>
      </c>
      <c r="Y16" s="96">
        <f>([1]Анк_Р!P22+[1]Анк_П!P22)/([1]Анк_Р!P20+[1]Анк_П!P20)</f>
        <v>3.896551724137931</v>
      </c>
      <c r="Z16" s="96">
        <f>([1]Анк_Р!Q22+[1]Анк_П!Q22)/([1]Анк_Р!Q20+[1]Анк_П!Q20)</f>
        <v>4.2666666666666666</v>
      </c>
      <c r="AA16" s="96">
        <f>([1]Анк_Р!R22+[1]Анк_П!R22)/([1]Анк_Р!R20+[1]Анк_П!R20)</f>
        <v>3.6538461538461537</v>
      </c>
      <c r="AC16" s="170">
        <f t="shared" si="3"/>
        <v>-0.15377176015473903</v>
      </c>
      <c r="AD16" s="170">
        <f t="shared" si="4"/>
        <v>0.33491789109766668</v>
      </c>
    </row>
    <row r="17" spans="1:30" ht="38.25" x14ac:dyDescent="0.2">
      <c r="A17" s="222"/>
      <c r="B17" s="213"/>
      <c r="C17" s="213"/>
      <c r="D17" s="218"/>
      <c r="E17" s="93" t="str">
        <f>[1]Анк_Р!B20</f>
        <v>вопрос 7. Как бы Вы оценили доступность для Вас на сайте сведений о ходе рассмотрения обращений граждан (жалоб, предложений, вопросов) в администрацию организации</v>
      </c>
      <c r="F17" s="156" t="s">
        <v>168</v>
      </c>
      <c r="G17" s="8">
        <v>5</v>
      </c>
      <c r="H17" s="88" t="s">
        <v>42</v>
      </c>
      <c r="I17" s="89" t="s">
        <v>185</v>
      </c>
      <c r="J17" s="132">
        <f t="shared" si="0"/>
        <v>4.7647058823529411</v>
      </c>
      <c r="K17" s="132">
        <f t="shared" si="1"/>
        <v>3.3541666666666665</v>
      </c>
      <c r="L17" s="132">
        <f t="shared" si="2"/>
        <v>4.14930945731364</v>
      </c>
      <c r="M17" s="94">
        <f>[1]Анк_Р!D22/[1]Анк_Р!D20</f>
        <v>4.7647058823529411</v>
      </c>
      <c r="N17" s="94">
        <f>[1]Анк_Р!E22/[1]Анк_Р!E20</f>
        <v>3.8</v>
      </c>
      <c r="O17" s="94">
        <f>[1]Анк_Р!F22/[1]Анк_Р!F20</f>
        <v>3.9692307692307693</v>
      </c>
      <c r="P17" s="94">
        <f>[1]Анк_Р!G22/[1]Анк_Р!G20</f>
        <v>3.3541666666666665</v>
      </c>
      <c r="Q17" s="94">
        <f>[1]Анк_Р!H22/[1]Анк_Р!H20</f>
        <v>4.0263157894736841</v>
      </c>
      <c r="R17" s="94">
        <f>[1]Анк_Р!I22/[1]Анк_Р!I20</f>
        <v>4.2841530054644812</v>
      </c>
      <c r="S17" s="94">
        <f>[1]Анк_Р!J22/[1]Анк_Р!J20</f>
        <v>4.2838709677419358</v>
      </c>
      <c r="T17" s="94">
        <f>[1]Анк_Р!K22/[1]Анк_Р!K20</f>
        <v>4.2805755395683454</v>
      </c>
      <c r="U17" s="94">
        <f>[1]Анк_Р!L22/[1]Анк_Р!L20</f>
        <v>4.5542168674698793</v>
      </c>
      <c r="V17" s="94">
        <f>[1]Анк_Р!M22/[1]Анк_Р!M20</f>
        <v>4.3892215568862278</v>
      </c>
      <c r="W17" s="94">
        <f>[1]Анк_Р!N22/[1]Анк_Р!N20</f>
        <v>4.2352941176470589</v>
      </c>
      <c r="X17" s="94">
        <f>[1]Анк_Р!O22/[1]Анк_Р!O20</f>
        <v>4.4454545454545453</v>
      </c>
      <c r="Y17" s="94">
        <f>[1]Анк_Р!P22/[1]Анк_Р!P20</f>
        <v>3.875</v>
      </c>
      <c r="Z17" s="94">
        <f>[1]Анк_Р!Q22/[1]Анк_Р!Q20</f>
        <v>4.2477064220183482</v>
      </c>
      <c r="AA17" s="94">
        <f>[1]Анк_Р!R22/[1]Анк_Р!R20</f>
        <v>3.7297297297297298</v>
      </c>
      <c r="AC17" s="170">
        <f t="shared" si="3"/>
        <v>-0.21048901488306182</v>
      </c>
      <c r="AD17" s="170">
        <f t="shared" si="4"/>
        <v>0</v>
      </c>
    </row>
    <row r="18" spans="1:30" ht="42" customHeight="1" x14ac:dyDescent="0.2">
      <c r="A18" s="222"/>
      <c r="B18" s="213"/>
      <c r="C18" s="213"/>
      <c r="D18" s="219"/>
      <c r="E18" s="93" t="str">
        <f>[1]Анк_П!B20</f>
        <v>вопрос 7. Как бы Вы оценили доступность для Вас на сайте сведений о ходе рассмотрения обращений граждан (жалоб, предложений, вопросов) в администрацию организации</v>
      </c>
      <c r="F18" s="156" t="s">
        <v>169</v>
      </c>
      <c r="G18" s="8">
        <v>5</v>
      </c>
      <c r="H18" s="88" t="s">
        <v>42</v>
      </c>
      <c r="I18" s="89" t="s">
        <v>185</v>
      </c>
      <c r="J18" s="132">
        <f t="shared" si="0"/>
        <v>4.95</v>
      </c>
      <c r="K18" s="132">
        <f t="shared" si="1"/>
        <v>3.4666666666666668</v>
      </c>
      <c r="L18" s="132">
        <f t="shared" si="2"/>
        <v>4.3866873843713412</v>
      </c>
      <c r="M18" s="98">
        <f>[1]Анк_П!D22/[1]Анк_П!D20</f>
        <v>4.6923076923076925</v>
      </c>
      <c r="N18" s="98">
        <f>[1]Анк_П!E22/[1]Анк_П!E20</f>
        <v>4.28125</v>
      </c>
      <c r="O18" s="98">
        <f>[1]Анк_П!F22/[1]Анк_П!F20</f>
        <v>4.1428571428571432</v>
      </c>
      <c r="P18" s="98">
        <f>[1]Анк_П!G22/[1]Анк_П!G20</f>
        <v>4.7317073170731705</v>
      </c>
      <c r="Q18" s="98">
        <f>[1]Анк_П!H22/[1]Анк_П!H20</f>
        <v>4.2</v>
      </c>
      <c r="R18" s="98">
        <f>[1]Анк_П!I22/[1]Анк_П!I20</f>
        <v>4.7352941176470589</v>
      </c>
      <c r="S18" s="98">
        <f>[1]Анк_П!J22/[1]Анк_П!J20</f>
        <v>4.1960784313725492</v>
      </c>
      <c r="T18" s="98">
        <f>[1]Анк_П!K22/[1]Анк_П!K20</f>
        <v>4.95</v>
      </c>
      <c r="U18" s="98">
        <f>[1]Анк_П!L22/[1]Анк_П!L20</f>
        <v>4.6530612244897958</v>
      </c>
      <c r="V18" s="98">
        <f>[1]Анк_П!M22/[1]Анк_П!M20</f>
        <v>4.258064516129032</v>
      </c>
      <c r="W18" s="98">
        <f>[1]Анк_П!N22/[1]Анк_П!N20</f>
        <v>4.666666666666667</v>
      </c>
      <c r="X18" s="98">
        <f>[1]Анк_П!O22/[1]Анк_П!O20</f>
        <v>4.5862068965517242</v>
      </c>
      <c r="Y18" s="98">
        <f>[1]Анк_П!P22/[1]Анк_П!P20</f>
        <v>3.9230769230769229</v>
      </c>
      <c r="Z18" s="98">
        <f>[1]Анк_П!Q22/[1]Анк_П!Q20</f>
        <v>4.3170731707317076</v>
      </c>
      <c r="AA18" s="98">
        <f>[1]Анк_П!R22/[1]Анк_П!R20</f>
        <v>3.4666666666666668</v>
      </c>
      <c r="AC18" s="170">
        <f t="shared" si="3"/>
        <v>-0.29693877551020442</v>
      </c>
      <c r="AD18" s="170">
        <f t="shared" si="4"/>
        <v>1.2650406504065037</v>
      </c>
    </row>
    <row r="19" spans="1:30" s="100" customFormat="1" ht="13.5" x14ac:dyDescent="0.2">
      <c r="A19" s="222"/>
      <c r="B19" s="99"/>
      <c r="D19" s="101"/>
      <c r="E19" s="99"/>
      <c r="F19" s="102"/>
      <c r="G19" s="103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C19" s="170">
        <f t="shared" si="3"/>
        <v>0</v>
      </c>
      <c r="AD19" s="170">
        <f t="shared" si="4"/>
        <v>0</v>
      </c>
    </row>
    <row r="20" spans="1:30" s="92" customFormat="1" ht="27" x14ac:dyDescent="0.25">
      <c r="A20" s="220" t="s">
        <v>116</v>
      </c>
      <c r="B20" s="213" t="s">
        <v>124</v>
      </c>
      <c r="C20" s="213" t="s">
        <v>141</v>
      </c>
      <c r="D20" s="217">
        <v>27</v>
      </c>
      <c r="E20" s="104" t="s">
        <v>159</v>
      </c>
      <c r="F20" s="158" t="s">
        <v>167</v>
      </c>
      <c r="G20" s="158">
        <v>5</v>
      </c>
      <c r="H20" s="84" t="s">
        <v>42</v>
      </c>
      <c r="I20" s="159" t="s">
        <v>185</v>
      </c>
      <c r="J20" s="85">
        <f t="shared" si="0"/>
        <v>4.7362637362637363</v>
      </c>
      <c r="K20" s="85">
        <f t="shared" si="1"/>
        <v>3.3956043956043955</v>
      </c>
      <c r="L20" s="85">
        <f t="shared" si="2"/>
        <v>4.0793467431676778</v>
      </c>
      <c r="M20" s="105">
        <f>([1]Анк_Р!D28+[1]Анк_П!D25+[1]Анк_П!D28)/([1]Анк_Р!D26+[1]Анк_П!D23+[1]Анк_П!D26)</f>
        <v>4.721311475409836</v>
      </c>
      <c r="N20" s="105">
        <f>([1]Анк_Р!E28+[1]Анк_П!E25+[1]Анк_П!E28)/([1]Анк_Р!E26+[1]Анк_П!E23+[1]Анк_П!E26)</f>
        <v>3.9819819819819822</v>
      </c>
      <c r="O20" s="105">
        <f>([1]Анк_Р!F28+[1]Анк_П!F25+[1]Анк_П!F28)/([1]Анк_Р!F26+[1]Анк_П!F23+[1]Анк_П!F26)</f>
        <v>3.6885245901639343</v>
      </c>
      <c r="P20" s="105">
        <f>([1]Анк_Р!G28+[1]Анк_П!G25+[1]Анк_П!G28)/([1]Анк_Р!G26+[1]Анк_П!G23+[1]Анк_П!G26)</f>
        <v>3.3956043956043955</v>
      </c>
      <c r="Q20" s="105">
        <f>([1]Анк_Р!H28+[1]Анк_П!H25+[1]Анк_П!H28)/([1]Анк_Р!H26+[1]Анк_П!H23+[1]Анк_П!H26)</f>
        <v>3.7640449438202248</v>
      </c>
      <c r="R20" s="105">
        <f>([1]Анк_Р!I28+[1]Анк_П!I25+[1]Анк_П!I28)/([1]Анк_Р!I26+[1]Анк_П!I23+[1]Анк_П!I26)</f>
        <v>4.2762237762237758</v>
      </c>
      <c r="S20" s="105">
        <f>([1]Анк_Р!J28+[1]Анк_П!J25+[1]Анк_П!J28)/([1]Анк_Р!J26+[1]Анк_П!J23+[1]Анк_П!J26)</f>
        <v>3.8149350649350651</v>
      </c>
      <c r="T20" s="105">
        <f>([1]Анк_Р!K28+[1]Анк_П!K25+[1]Анк_П!K28)/([1]Анк_Р!K26+[1]Анк_П!K23+[1]Анк_П!K26)</f>
        <v>4.5655737704918034</v>
      </c>
      <c r="U20" s="105">
        <f>([1]Анк_Р!L28+[1]Анк_П!L25+[1]Анк_П!L28)/([1]Анк_Р!L26+[1]Анк_П!L23+[1]Анк_П!L26)</f>
        <v>4.7362637362637363</v>
      </c>
      <c r="V20" s="105">
        <f>([1]Анк_Р!M28+[1]Анк_П!M25+[1]Анк_П!M28)/([1]Анк_Р!M26+[1]Анк_П!M23+[1]Анк_П!M26)</f>
        <v>4.0125000000000002</v>
      </c>
      <c r="W20" s="105">
        <f>([1]Анк_Р!N28+[1]Анк_П!N25+[1]Анк_П!N28)/([1]Анк_Р!N26+[1]Анк_П!N23+[1]Анк_П!N26)</f>
        <v>4.094736842105263</v>
      </c>
      <c r="X20" s="105">
        <f>([1]Анк_Р!O28+[1]Анк_П!O25+[1]Анк_П!O28)/([1]Анк_Р!O26+[1]Анк_П!O23+[1]Анк_П!O26)</f>
        <v>4.4823529411764707</v>
      </c>
      <c r="Y20" s="105">
        <f>([1]Анк_Р!P28+[1]Анк_П!P25+[1]Анк_П!P28)/([1]Анк_Р!P26+[1]Анк_П!P23+[1]Анк_П!P26)</f>
        <v>3.6212121212121211</v>
      </c>
      <c r="Z20" s="105">
        <f>([1]Анк_Р!Q28+[1]Анк_П!Q25+[1]Анк_П!Q28)/([1]Анк_Р!Q26+[1]Анк_П!Q23+[1]Анк_П!Q26)</f>
        <v>4.4336283185840708</v>
      </c>
      <c r="AA20" s="105">
        <f>([1]Анк_Р!R28+[1]Анк_П!R25+[1]Анк_П!R28)/([1]Анк_Р!R26+[1]Анк_П!R23+[1]Анк_П!R26)</f>
        <v>3.6013071895424837</v>
      </c>
      <c r="AC20" s="170">
        <f t="shared" si="3"/>
        <v>0</v>
      </c>
      <c r="AD20" s="170">
        <f t="shared" si="4"/>
        <v>0</v>
      </c>
    </row>
    <row r="21" spans="1:30" ht="38.25" x14ac:dyDescent="0.2">
      <c r="A21" s="220"/>
      <c r="B21" s="213"/>
      <c r="C21" s="213"/>
      <c r="D21" s="218"/>
      <c r="E21" s="97" t="str">
        <f>[1]Анк_Р!B26</f>
        <v>вопрос 9. Как бы Вы оценили бытовые условия и санитарное состояние организации (территории, помещений, мебели, инвентаря)</v>
      </c>
      <c r="F21" s="156" t="s">
        <v>168</v>
      </c>
      <c r="G21" s="8">
        <v>5</v>
      </c>
      <c r="H21" s="88" t="s">
        <v>42</v>
      </c>
      <c r="I21" s="89" t="s">
        <v>185</v>
      </c>
      <c r="J21" s="132">
        <f t="shared" si="0"/>
        <v>4.8285714285714283</v>
      </c>
      <c r="K21" s="132">
        <f t="shared" si="1"/>
        <v>3.0408163265306123</v>
      </c>
      <c r="L21" s="132">
        <f t="shared" si="2"/>
        <v>3.9876846572788462</v>
      </c>
      <c r="M21" s="98">
        <f>[1]Анк_Р!D28/[1]Анк_Р!D26</f>
        <v>4.8285714285714283</v>
      </c>
      <c r="N21" s="98">
        <f>[1]Анк_Р!E28/[1]Анк_Р!E26</f>
        <v>3.8297872340425534</v>
      </c>
      <c r="O21" s="98">
        <f>[1]Анк_Р!F28/[1]Анк_Р!F26</f>
        <v>3.3484848484848486</v>
      </c>
      <c r="P21" s="98">
        <f>[1]Анк_Р!G28/[1]Анк_Р!G26</f>
        <v>3.0408163265306123</v>
      </c>
      <c r="Q21" s="98">
        <f>[1]Анк_Р!H28/[1]Анк_Р!H26</f>
        <v>3.5677966101694913</v>
      </c>
      <c r="R21" s="98">
        <f>[1]Анк_Р!I28/[1]Анк_Р!I26</f>
        <v>4.2889908256880735</v>
      </c>
      <c r="S21" s="98">
        <f>[1]Анк_Р!J28/[1]Анк_Р!J26</f>
        <v>3.7990196078431371</v>
      </c>
      <c r="T21" s="98">
        <f>[1]Анк_Р!K28/[1]Анк_Р!K26</f>
        <v>4.3841463414634143</v>
      </c>
      <c r="U21" s="98">
        <f>[1]Анк_Р!L28/[1]Анк_Р!L26</f>
        <v>4.5714285714285712</v>
      </c>
      <c r="V21" s="98">
        <f>[1]Анк_Р!M28/[1]Анк_Р!M26</f>
        <v>4.01123595505618</v>
      </c>
      <c r="W21" s="98">
        <f>[1]Анк_Р!N28/[1]Анк_Р!N26</f>
        <v>4</v>
      </c>
      <c r="X21" s="98">
        <f>[1]Анк_Р!O28/[1]Анк_Р!O26</f>
        <v>4.5446428571428568</v>
      </c>
      <c r="Y21" s="98">
        <f>[1]Анк_Р!P28/[1]Анк_Р!P26</f>
        <v>3.263157894736842</v>
      </c>
      <c r="Z21" s="98">
        <f>[1]Анк_Р!Q28/[1]Анк_Р!Q26</f>
        <v>4.4236111111111107</v>
      </c>
      <c r="AA21" s="98">
        <f>[1]Анк_Р!R28/[1]Анк_Р!R26</f>
        <v>3.9135802469135803</v>
      </c>
      <c r="AC21" s="170">
        <f t="shared" si="3"/>
        <v>-0.25714285714285712</v>
      </c>
      <c r="AD21" s="170">
        <f t="shared" si="4"/>
        <v>0</v>
      </c>
    </row>
    <row r="22" spans="1:30" ht="38.25" x14ac:dyDescent="0.2">
      <c r="A22" s="220"/>
      <c r="B22" s="213"/>
      <c r="C22" s="213"/>
      <c r="D22" s="218"/>
      <c r="E22" s="97" t="str">
        <f>[1]Анк_П!B23</f>
        <v>вопрос 8. Как бы Вы оценили бытовые условия и санитарное состояние организации (территории, помещений, мебели, инвентаря)</v>
      </c>
      <c r="F22" s="156" t="s">
        <v>169</v>
      </c>
      <c r="G22" s="8">
        <v>5</v>
      </c>
      <c r="H22" s="88" t="s">
        <v>42</v>
      </c>
      <c r="I22" s="89" t="s">
        <v>185</v>
      </c>
      <c r="J22" s="132">
        <f t="shared" si="0"/>
        <v>4.95</v>
      </c>
      <c r="K22" s="132">
        <f t="shared" si="1"/>
        <v>3.6388888888888888</v>
      </c>
      <c r="L22" s="132">
        <f t="shared" si="2"/>
        <v>4.282609662436486</v>
      </c>
      <c r="M22" s="98">
        <f>[1]Анк_П!D25/[1]Анк_П!D23</f>
        <v>4.5384615384615383</v>
      </c>
      <c r="N22" s="98">
        <f>[1]Анк_П!E25/[1]Анк_П!E23</f>
        <v>4.40625</v>
      </c>
      <c r="O22" s="98">
        <f>[1]Анк_П!F25/[1]Анк_П!F23</f>
        <v>4.1428571428571432</v>
      </c>
      <c r="P22" s="98">
        <f>[1]Анк_П!G25/[1]Анк_П!G23</f>
        <v>3.7857142857142856</v>
      </c>
      <c r="Q22" s="98">
        <f>[1]Анк_П!H25/[1]Анк_П!H23</f>
        <v>4.3666666666666663</v>
      </c>
      <c r="R22" s="98">
        <f>[1]Анк_П!I25/[1]Анк_П!I23</f>
        <v>4.1470588235294121</v>
      </c>
      <c r="S22" s="98">
        <f>[1]Анк_П!J25/[1]Анк_П!J23</f>
        <v>3.9038461538461537</v>
      </c>
      <c r="T22" s="98">
        <f>[1]Анк_П!K25/[1]Анк_П!K23</f>
        <v>4.95</v>
      </c>
      <c r="U22" s="98">
        <f>[1]Анк_П!L25/[1]Анк_П!L23</f>
        <v>4.8979591836734695</v>
      </c>
      <c r="V22" s="98">
        <f>[1]Анк_П!M25/[1]Анк_П!M23</f>
        <v>4.032258064516129</v>
      </c>
      <c r="W22" s="98">
        <f>[1]Анк_П!N25/[1]Анк_П!N23</f>
        <v>4.2</v>
      </c>
      <c r="X22" s="98">
        <f>[1]Анк_П!O25/[1]Анк_П!O23</f>
        <v>4.2413793103448274</v>
      </c>
      <c r="Y22" s="98">
        <f>[1]Анк_П!P25/[1]Анк_П!P23</f>
        <v>4.5</v>
      </c>
      <c r="Z22" s="98">
        <f>[1]Анк_П!Q25/[1]Анк_П!Q23</f>
        <v>4.4878048780487809</v>
      </c>
      <c r="AA22" s="98">
        <f>[1]Анк_П!R25/[1]Анк_П!R23</f>
        <v>3.6388888888888888</v>
      </c>
      <c r="AC22" s="170">
        <f t="shared" si="3"/>
        <v>-5.2040816326530681E-2</v>
      </c>
      <c r="AD22" s="170">
        <f t="shared" si="4"/>
        <v>0.14682539682539675</v>
      </c>
    </row>
    <row r="23" spans="1:30" ht="38.25" x14ac:dyDescent="0.2">
      <c r="A23" s="220"/>
      <c r="B23" s="213"/>
      <c r="C23" s="213"/>
      <c r="D23" s="218"/>
      <c r="E23" s="97" t="str">
        <f>[1]Анк_П!B26</f>
        <v>вопрос 9. Как бы Вы оценили Вашу удовлетворенность условиями труда (наличие кабинета, оборудования, освещенность, температурный режим, доступ в Интернет)</v>
      </c>
      <c r="F23" s="156" t="s">
        <v>169</v>
      </c>
      <c r="G23" s="8">
        <v>5</v>
      </c>
      <c r="H23" s="88" t="s">
        <v>42</v>
      </c>
      <c r="I23" s="89" t="s">
        <v>185</v>
      </c>
      <c r="J23" s="132">
        <f t="shared" si="0"/>
        <v>4.9249999999999998</v>
      </c>
      <c r="K23" s="132">
        <f t="shared" si="1"/>
        <v>2.8611111111111112</v>
      </c>
      <c r="L23" s="132">
        <f t="shared" si="2"/>
        <v>4.1310625978375075</v>
      </c>
      <c r="M23" s="98">
        <f>[1]Анк_П!D28/[1]Анк_П!D26</f>
        <v>4.615384615384615</v>
      </c>
      <c r="N23" s="98">
        <f>[1]Анк_П!E28/[1]Анк_П!E26</f>
        <v>3.78125</v>
      </c>
      <c r="O23" s="98">
        <f>[1]Анк_П!F28/[1]Анк_П!F26</f>
        <v>4.0357142857142856</v>
      </c>
      <c r="P23" s="98">
        <f>[1]Анк_П!G28/[1]Анк_П!G26</f>
        <v>3.8333333333333335</v>
      </c>
      <c r="Q23" s="98">
        <f>[1]Анк_П!H28/[1]Анк_П!H26</f>
        <v>3.9333333333333331</v>
      </c>
      <c r="R23" s="98">
        <f>[1]Анк_П!I28/[1]Анк_П!I26</f>
        <v>4.3235294117647056</v>
      </c>
      <c r="S23" s="98">
        <f>[1]Анк_П!J28/[1]Анк_П!J26</f>
        <v>3.7884615384615383</v>
      </c>
      <c r="T23" s="98">
        <f>[1]Анк_П!K28/[1]Анк_П!K26</f>
        <v>4.9249999999999998</v>
      </c>
      <c r="U23" s="98">
        <f>[1]Анк_П!L28/[1]Анк_П!L26</f>
        <v>4.8571428571428568</v>
      </c>
      <c r="V23" s="98">
        <f>[1]Анк_П!M28/[1]Анк_П!M26</f>
        <v>4</v>
      </c>
      <c r="W23" s="98">
        <f>[1]Анк_П!N28/[1]Анк_П!N26</f>
        <v>4.4000000000000004</v>
      </c>
      <c r="X23" s="98">
        <f>[1]Анк_П!O28/[1]Анк_П!O26</f>
        <v>4.4827586206896548</v>
      </c>
      <c r="Y23" s="98">
        <f>[1]Анк_П!P28/[1]Анк_П!P26</f>
        <v>3.7142857142857144</v>
      </c>
      <c r="Z23" s="98">
        <f>[1]Анк_П!Q28/[1]Анк_П!Q26</f>
        <v>4.4146341463414638</v>
      </c>
      <c r="AA23" s="98">
        <f>[1]Анк_П!R28/[1]Анк_П!R26</f>
        <v>2.8611111111111112</v>
      </c>
      <c r="AC23" s="170">
        <f t="shared" si="3"/>
        <v>-6.785714285714306E-2</v>
      </c>
      <c r="AD23" s="170">
        <f t="shared" si="4"/>
        <v>0.97222222222222232</v>
      </c>
    </row>
    <row r="24" spans="1:30" s="92" customFormat="1" ht="27" x14ac:dyDescent="0.25">
      <c r="A24" s="220"/>
      <c r="B24" s="221" t="s">
        <v>125</v>
      </c>
      <c r="C24" s="221" t="s">
        <v>142</v>
      </c>
      <c r="D24" s="217">
        <v>33</v>
      </c>
      <c r="E24" s="104" t="s">
        <v>160</v>
      </c>
      <c r="F24" s="158" t="s">
        <v>167</v>
      </c>
      <c r="G24" s="158">
        <v>5</v>
      </c>
      <c r="H24" s="84" t="s">
        <v>42</v>
      </c>
      <c r="I24" s="159" t="s">
        <v>185</v>
      </c>
      <c r="J24" s="85">
        <f t="shared" si="0"/>
        <v>4.8721804511278197</v>
      </c>
      <c r="K24" s="85">
        <f t="shared" si="1"/>
        <v>3.5642857142857145</v>
      </c>
      <c r="L24" s="85">
        <f t="shared" si="2"/>
        <v>4.3066409329390378</v>
      </c>
      <c r="M24" s="91">
        <f>([1]Анк_Р!D34+[1]Анк_Р!D37+[1]Анк_Р!D40+[1]Анк_П!D31+[1]Анк_П!D34+[1]Анк_П!D37)/([1]Анк_Р!D32+[1]Анк_Р!D35+[1]Анк_Р!D38+[1]Анк_П!D29+[1]Анк_П!D32+[1]Анк_П!D35)</f>
        <v>4.8611111111111107</v>
      </c>
      <c r="N24" s="91">
        <f>([1]Анк_Р!E34+[1]Анк_Р!E37+[1]Анк_Р!E40+[1]Анк_П!E31+[1]Анк_П!E34+[1]Анк_П!E37)/([1]Анк_Р!E32+[1]Анк_Р!E35+[1]Анк_Р!E38+[1]Анк_П!E29+[1]Анк_П!E32+[1]Анк_П!E35)</f>
        <v>4.075949367088608</v>
      </c>
      <c r="O24" s="91">
        <f>([1]Анк_Р!F34+[1]Анк_Р!F37+[1]Анк_Р!F40+[1]Анк_П!F31+[1]Анк_П!F34+[1]Анк_П!F37)/([1]Анк_Р!F32+[1]Анк_Р!F35+[1]Анк_Р!F38+[1]Анк_П!F29+[1]Анк_П!F32+[1]Анк_П!F35)</f>
        <v>3.9539007092198584</v>
      </c>
      <c r="P24" s="91">
        <f>([1]Анк_Р!G34+[1]Анк_Р!G37+[1]Анк_Р!G40+[1]Анк_П!G31+[1]Анк_П!G34+[1]Анк_П!G37)/([1]Анк_Р!G32+[1]Анк_Р!G35+[1]Анк_Р!G38+[1]Анк_П!G29+[1]Анк_П!G32+[1]Анк_П!G35)</f>
        <v>3.5642857142857145</v>
      </c>
      <c r="Q24" s="91">
        <f>([1]Анк_Р!H34+[1]Анк_Р!H37+[1]Анк_Р!H40+[1]Анк_П!H31+[1]Анк_П!H34+[1]Анк_П!H37)/([1]Анк_Р!H32+[1]Анк_Р!H35+[1]Анк_Р!H38+[1]Анк_П!H29+[1]Анк_П!H32+[1]Анк_П!H35)</f>
        <v>4.1238738738738743</v>
      </c>
      <c r="R24" s="91">
        <f>([1]Анк_Р!I34+[1]Анк_Р!I37+[1]Анк_Р!I40+[1]Анк_П!I31+[1]Анк_П!I34+[1]Анк_П!I37)/([1]Анк_Р!I32+[1]Анк_Р!I35+[1]Анк_Р!I38+[1]Анк_П!I29+[1]Анк_П!I32+[1]Анк_П!I35)</f>
        <v>4.337301587301587</v>
      </c>
      <c r="S24" s="91">
        <f>([1]Анк_Р!J34+[1]Анк_Р!J37+[1]Анк_Р!J40+[1]Анк_П!J31+[1]Анк_П!J34+[1]Анк_П!J37)/([1]Анк_Р!J32+[1]Анк_Р!J35+[1]Анк_Р!J38+[1]Анк_П!J29+[1]Анк_П!J32+[1]Анк_П!J35)</f>
        <v>4.30859375</v>
      </c>
      <c r="T24" s="91">
        <f>([1]Анк_Р!K34+[1]Анк_Р!K37+[1]Анк_Р!K40+[1]Анк_П!K31+[1]Анк_П!K34+[1]Анк_П!K37)/([1]Анк_Р!K32+[1]Анк_Р!K35+[1]Анк_Р!K38+[1]Анк_П!K29+[1]Анк_П!K32+[1]Анк_П!K35)</f>
        <v>4.6111111111111107</v>
      </c>
      <c r="U24" s="91">
        <f>([1]Анк_Р!L34+[1]Анк_Р!L37+[1]Анк_Р!L40+[1]Анк_П!L31+[1]Анк_П!L34+[1]Анк_П!L37)/([1]Анк_Р!L32+[1]Анк_Р!L35+[1]Анк_Р!L38+[1]Анк_П!L29+[1]Анк_П!L32+[1]Анк_П!L35)</f>
        <v>4.8721804511278197</v>
      </c>
      <c r="V24" s="91">
        <f>([1]Анк_Р!M34+[1]Анк_Р!M37+[1]Анк_Р!M40+[1]Анк_П!M31+[1]Анк_П!M34+[1]Анк_П!M37)/([1]Анк_Р!M32+[1]Анк_Р!M35+[1]Анк_Р!M38+[1]Анк_П!M29+[1]Анк_П!M32+[1]Анк_П!M35)</f>
        <v>4.3939393939393936</v>
      </c>
      <c r="W24" s="91">
        <f>([1]Анк_Р!N34+[1]Анк_Р!N37+[1]Анк_Р!N40+[1]Анк_П!N31+[1]Анк_П!N34+[1]Анк_П!N37)/([1]Анк_Р!N32+[1]Анк_Р!N35+[1]Анк_Р!N38+[1]Анк_П!N29+[1]Анк_П!N32+[1]Анк_П!N35)</f>
        <v>4.2666666666666666</v>
      </c>
      <c r="X24" s="91">
        <f>([1]Анк_Р!O34+[1]Анк_Р!O37+[1]Анк_Р!O40+[1]Анк_П!O31+[1]Анк_П!O34+[1]Анк_П!O37)/([1]Анк_Р!O32+[1]Анк_Р!O35+[1]Анк_Р!O38+[1]Анк_П!O29+[1]Анк_П!O32+[1]Анк_П!O35)</f>
        <v>4.5602836879432624</v>
      </c>
      <c r="Y24" s="91">
        <f>([1]Анк_Р!P34+[1]Анк_Р!P37+[1]Анк_Р!P40+[1]Анк_П!P31+[1]Анк_П!P34+[1]Анк_П!P37)/([1]Анк_Р!P32+[1]Анк_Р!P35+[1]Анк_Р!P38+[1]Анк_П!P29+[1]Анк_П!P32+[1]Анк_П!P35)</f>
        <v>3.8846153846153846</v>
      </c>
      <c r="Z24" s="91">
        <f>([1]Анк_Р!Q34+[1]Анк_Р!Q37+[1]Анк_Р!Q40+[1]Анк_П!Q31+[1]Анк_П!Q34+[1]Анк_П!Q37)/([1]Анк_Р!Q32+[1]Анк_Р!Q35+[1]Анк_Р!Q38+[1]Анк_П!Q29+[1]Анк_П!Q32+[1]Анк_П!Q35)</f>
        <v>4.5009009009009011</v>
      </c>
      <c r="AA24" s="91">
        <f>([1]Анк_Р!R34+[1]Анк_Р!R37+[1]Анк_Р!R40+[1]Анк_П!R31+[1]Анк_П!R34+[1]Анк_П!R37)/([1]Анк_Р!R32+[1]Анк_Р!R35+[1]Анк_Р!R38+[1]Анк_П!R29+[1]Анк_П!R32+[1]Анк_П!R35)</f>
        <v>4.2849002849002851</v>
      </c>
      <c r="AC24" s="170">
        <f t="shared" si="3"/>
        <v>0</v>
      </c>
      <c r="AD24" s="170">
        <f t="shared" si="4"/>
        <v>0</v>
      </c>
    </row>
    <row r="25" spans="1:30" ht="25.5" x14ac:dyDescent="0.2">
      <c r="A25" s="220"/>
      <c r="B25" s="221"/>
      <c r="C25" s="221"/>
      <c r="D25" s="218"/>
      <c r="E25" s="97" t="str">
        <f>[1]Анк_Р!B32</f>
        <v>вопрос 11. Как бы Вы оценили меры, принятые в организации для защиты от проникновения посторонних лиц</v>
      </c>
      <c r="F25" s="156" t="s">
        <v>168</v>
      </c>
      <c r="G25" s="8">
        <v>5</v>
      </c>
      <c r="H25" s="88" t="s">
        <v>42</v>
      </c>
      <c r="I25" s="89" t="s">
        <v>185</v>
      </c>
      <c r="J25" s="132">
        <f t="shared" si="0"/>
        <v>4.8690476190476186</v>
      </c>
      <c r="K25" s="132">
        <f t="shared" si="1"/>
        <v>2.9795918367346941</v>
      </c>
      <c r="L25" s="132">
        <f t="shared" si="2"/>
        <v>4.1957068048902295</v>
      </c>
      <c r="M25" s="98">
        <f>[1]Анк_Р!D34/[1]Анк_Р!D32</f>
        <v>4.8571428571428568</v>
      </c>
      <c r="N25" s="98">
        <f>[1]Анк_Р!E34/[1]Анк_Р!E32</f>
        <v>3.8085106382978724</v>
      </c>
      <c r="O25" s="98">
        <f>[1]Анк_Р!F34/[1]Анк_Р!F32</f>
        <v>3.8181818181818183</v>
      </c>
      <c r="P25" s="98">
        <f>[1]Анк_Р!G34/[1]Анк_Р!G32</f>
        <v>2.9795918367346941</v>
      </c>
      <c r="Q25" s="98">
        <f>[1]Анк_Р!H34/[1]Анк_Р!H32</f>
        <v>3.9745762711864407</v>
      </c>
      <c r="R25" s="98">
        <f>[1]Анк_Р!I34/[1]Анк_Р!I32</f>
        <v>4.2889908256880735</v>
      </c>
      <c r="S25" s="98">
        <f>[1]Анк_Р!J34/[1]Анк_Р!J32</f>
        <v>4.1470588235294121</v>
      </c>
      <c r="T25" s="98">
        <f>[1]Анк_Р!K34/[1]Анк_Р!K32</f>
        <v>4.5</v>
      </c>
      <c r="U25" s="98">
        <f>[1]Анк_Р!L34/[1]Анк_Р!L32</f>
        <v>4.8690476190476186</v>
      </c>
      <c r="V25" s="98">
        <f>[1]Анк_Р!M34/[1]Анк_Р!M32</f>
        <v>4.3651685393258424</v>
      </c>
      <c r="W25" s="98">
        <f>[1]Анк_Р!N34/[1]Анк_Р!N32</f>
        <v>4.1076923076923073</v>
      </c>
      <c r="X25" s="98">
        <f>[1]Анк_Р!O34/[1]Анк_Р!O32</f>
        <v>4.5982142857142856</v>
      </c>
      <c r="Y25" s="98">
        <f>[1]Анк_Р!P34/[1]Анк_Р!P32</f>
        <v>3.3421052631578947</v>
      </c>
      <c r="Z25" s="98">
        <f>[1]Анк_Р!Q34/[1]Анк_Р!Q32</f>
        <v>4.5138888888888893</v>
      </c>
      <c r="AA25" s="98">
        <f>[1]Анк_Р!R34/[1]Анк_Р!R32</f>
        <v>4.7654320987654319</v>
      </c>
      <c r="AC25" s="170">
        <f t="shared" si="3"/>
        <v>0</v>
      </c>
      <c r="AD25" s="170">
        <f t="shared" si="4"/>
        <v>0</v>
      </c>
    </row>
    <row r="26" spans="1:30" ht="25.5" x14ac:dyDescent="0.2">
      <c r="A26" s="220"/>
      <c r="B26" s="221"/>
      <c r="C26" s="221"/>
      <c r="D26" s="218"/>
      <c r="E26" s="97" t="str">
        <f>[1]Анк_Р!B35</f>
        <v>вопрос 12. Как бы Вы оценили работу по оздоровлению Вашего ребенка в организации</v>
      </c>
      <c r="F26" s="156" t="s">
        <v>168</v>
      </c>
      <c r="G26" s="8">
        <v>5</v>
      </c>
      <c r="H26" s="88" t="s">
        <v>42</v>
      </c>
      <c r="I26" s="89" t="s">
        <v>185</v>
      </c>
      <c r="J26" s="132">
        <f t="shared" si="0"/>
        <v>4.8571428571428568</v>
      </c>
      <c r="K26" s="132">
        <f t="shared" si="1"/>
        <v>3.2755102040816326</v>
      </c>
      <c r="L26" s="132">
        <f t="shared" si="2"/>
        <v>4.2622033477968166</v>
      </c>
      <c r="M26" s="98">
        <f>[1]Анк_Р!D37/[1]Анк_Р!D35</f>
        <v>4.8571428571428568</v>
      </c>
      <c r="N26" s="98">
        <f>[1]Анк_Р!E37/[1]Анк_Р!E35</f>
        <v>3.9574468085106385</v>
      </c>
      <c r="O26" s="98">
        <f>[1]Анк_Р!F37/[1]Анк_Р!F35</f>
        <v>3.893939393939394</v>
      </c>
      <c r="P26" s="98">
        <f>[1]Анк_Р!G37/[1]Анк_Р!G35</f>
        <v>3.2755102040816326</v>
      </c>
      <c r="Q26" s="98">
        <f>[1]Анк_Р!H37/[1]Анк_Р!H35</f>
        <v>4.0254237288135597</v>
      </c>
      <c r="R26" s="98">
        <f>[1]Анк_Р!I37/[1]Анк_Р!I35</f>
        <v>4.2064220183486238</v>
      </c>
      <c r="S26" s="98">
        <f>[1]Анк_Р!J37/[1]Анк_Р!J35</f>
        <v>4.3186274509803919</v>
      </c>
      <c r="T26" s="98">
        <f>[1]Анк_Р!K37/[1]Анк_Р!K35</f>
        <v>4.5731707317073171</v>
      </c>
      <c r="U26" s="98">
        <f>[1]Анк_Р!L37/[1]Анк_Р!L35</f>
        <v>4.7738095238095237</v>
      </c>
      <c r="V26" s="98">
        <f>[1]Анк_Р!M37/[1]Анк_Р!M35</f>
        <v>4.3651685393258424</v>
      </c>
      <c r="W26" s="98">
        <f>[1]Анк_Р!N37/[1]Анк_Р!N35</f>
        <v>4.2923076923076922</v>
      </c>
      <c r="X26" s="98">
        <f>[1]Анк_Р!O37/[1]Анк_Р!O35</f>
        <v>4.5714285714285712</v>
      </c>
      <c r="Y26" s="98">
        <f>[1]Анк_Р!P37/[1]Анк_Р!P35</f>
        <v>3.7894736842105261</v>
      </c>
      <c r="Z26" s="98">
        <f>[1]Анк_Р!Q37/[1]Анк_Р!Q35</f>
        <v>4.4652777777777777</v>
      </c>
      <c r="AA26" s="98">
        <f>[1]Анк_Р!R37/[1]Анк_Р!R35</f>
        <v>4.5679012345679011</v>
      </c>
      <c r="AC26" s="170">
        <f t="shared" si="3"/>
        <v>-8.3333333333333037E-2</v>
      </c>
      <c r="AD26" s="170">
        <f t="shared" si="4"/>
        <v>0</v>
      </c>
    </row>
    <row r="27" spans="1:30" ht="25.5" x14ac:dyDescent="0.2">
      <c r="A27" s="220"/>
      <c r="B27" s="221"/>
      <c r="C27" s="221"/>
      <c r="D27" s="218"/>
      <c r="E27" s="161" t="str">
        <f>[1]Анк_Р!B38</f>
        <v>вопрос 13. Как бы Вы оценили качество питания в организации (при отсутствии – 0)</v>
      </c>
      <c r="F27" s="156" t="s">
        <v>168</v>
      </c>
      <c r="G27" s="8">
        <v>5</v>
      </c>
      <c r="H27" s="88" t="s">
        <v>42</v>
      </c>
      <c r="I27" s="89" t="s">
        <v>185</v>
      </c>
      <c r="J27" s="132">
        <f t="shared" si="0"/>
        <v>4.9428571428571431</v>
      </c>
      <c r="K27" s="132">
        <f t="shared" si="1"/>
        <v>3.6428571428571428</v>
      </c>
      <c r="L27" s="132">
        <f t="shared" si="2"/>
        <v>4.3883114841909991</v>
      </c>
      <c r="M27" s="98">
        <f>[1]Анк_Р!D40/[1]Анк_Р!D38</f>
        <v>4.9428571428571431</v>
      </c>
      <c r="N27" s="98">
        <f>[1]Анк_Р!E40/[1]Анк_Р!E38</f>
        <v>3.9361702127659575</v>
      </c>
      <c r="O27" s="98">
        <f>[1]Анк_Р!F40/[1]Анк_Р!F38</f>
        <v>3.9696969696969697</v>
      </c>
      <c r="P27" s="98">
        <f>[1]Анк_Р!G40/[1]Анк_Р!G38</f>
        <v>3.6428571428571428</v>
      </c>
      <c r="Q27" s="98">
        <f>[1]Анк_Р!H40/[1]Анк_Р!H38</f>
        <v>4.4237288135593218</v>
      </c>
      <c r="R27" s="98">
        <f>[1]Анк_Р!I40/[1]Анк_Р!I38</f>
        <v>4.5321100917431192</v>
      </c>
      <c r="S27" s="98">
        <f>[1]Анк_Р!J40/[1]Анк_Р!J38</f>
        <v>4.4901960784313726</v>
      </c>
      <c r="T27" s="98">
        <f>[1]Анк_Р!K40/[1]Анк_Р!K38</f>
        <v>4.524390243902439</v>
      </c>
      <c r="U27" s="98">
        <f>[1]Анк_Р!L40/[1]Анк_Р!L38</f>
        <v>4.8809523809523814</v>
      </c>
      <c r="V27" s="98">
        <f>[1]Анк_Р!M40/[1]Анк_Р!M38</f>
        <v>4.5</v>
      </c>
      <c r="W27" s="98">
        <f>[1]Анк_Р!N40/[1]Анк_Р!N38</f>
        <v>4.3384615384615381</v>
      </c>
      <c r="X27" s="98">
        <f>[1]Анк_Р!O40/[1]Анк_Р!O38</f>
        <v>4.5357142857142856</v>
      </c>
      <c r="Y27" s="98">
        <f>[1]Анк_Р!P40/[1]Анк_Р!P38</f>
        <v>3.8421052631578947</v>
      </c>
      <c r="Z27" s="98">
        <f>[1]Анк_Р!Q40/[1]Анк_Р!Q38</f>
        <v>4.5</v>
      </c>
      <c r="AA27" s="98">
        <f>[1]Анк_Р!R40/[1]Анк_Р!R38</f>
        <v>4.7654320987654319</v>
      </c>
      <c r="AC27" s="170">
        <f t="shared" si="3"/>
        <v>-6.1904761904761685E-2</v>
      </c>
      <c r="AD27" s="170">
        <f t="shared" si="4"/>
        <v>0</v>
      </c>
    </row>
    <row r="28" spans="1:30" ht="25.5" x14ac:dyDescent="0.2">
      <c r="A28" s="220"/>
      <c r="B28" s="221"/>
      <c r="C28" s="221"/>
      <c r="D28" s="218"/>
      <c r="E28" s="161" t="str">
        <f>[1]Анк_П!B29</f>
        <v>вопрос 10. Как бы Вы оценили меры, принятые в организации для защиты от проникновения посторонних лиц</v>
      </c>
      <c r="F28" s="156" t="s">
        <v>169</v>
      </c>
      <c r="G28" s="8">
        <v>5</v>
      </c>
      <c r="H28" s="88" t="s">
        <v>42</v>
      </c>
      <c r="I28" s="89" t="s">
        <v>185</v>
      </c>
      <c r="J28" s="132">
        <f t="shared" si="0"/>
        <v>4.9591836734693882</v>
      </c>
      <c r="K28" s="132">
        <f t="shared" si="1"/>
        <v>3.6111111111111112</v>
      </c>
      <c r="L28" s="132">
        <f t="shared" si="2"/>
        <v>4.4126711881828999</v>
      </c>
      <c r="M28" s="98">
        <f>[1]Анк_П!D31/[1]Анк_П!D29</f>
        <v>4.7692307692307692</v>
      </c>
      <c r="N28" s="98">
        <f>[1]Анк_П!E31/[1]Анк_П!E29</f>
        <v>4.53125</v>
      </c>
      <c r="O28" s="98">
        <f>[1]Анк_П!F31/[1]Анк_П!F29</f>
        <v>4.1428571428571432</v>
      </c>
      <c r="P28" s="98">
        <f>[1]Анк_П!G31/[1]Анк_П!G29</f>
        <v>4.5714285714285712</v>
      </c>
      <c r="Q28" s="98">
        <f>[1]Анк_П!H31/[1]Анк_П!H29</f>
        <v>3.7333333333333334</v>
      </c>
      <c r="R28" s="98">
        <f>[1]Анк_П!I31/[1]Анк_П!I29</f>
        <v>4.1470588235294121</v>
      </c>
      <c r="S28" s="98">
        <f>[1]Анк_П!J31/[1]Анк_П!J29</f>
        <v>4.1923076923076925</v>
      </c>
      <c r="T28" s="98">
        <f>[1]Анк_П!K31/[1]Анк_П!K29</f>
        <v>4.95</v>
      </c>
      <c r="U28" s="98">
        <f>[1]Анк_П!L31/[1]Анк_П!L29</f>
        <v>4.9591836734693882</v>
      </c>
      <c r="V28" s="98">
        <f>[1]Анк_П!M31/[1]Анк_П!M29</f>
        <v>4.32258064516129</v>
      </c>
      <c r="W28" s="98">
        <f>[1]Анк_П!N31/[1]Анк_П!N29</f>
        <v>4.4000000000000004</v>
      </c>
      <c r="X28" s="98">
        <f>[1]Анк_П!O31/[1]Анк_П!O29</f>
        <v>4.5862068965517242</v>
      </c>
      <c r="Y28" s="98">
        <f>[1]Анк_П!P31/[1]Анк_П!P29</f>
        <v>4.7857142857142856</v>
      </c>
      <c r="Z28" s="98">
        <f>[1]Анк_П!Q31/[1]Анк_П!Q29</f>
        <v>4.4878048780487809</v>
      </c>
      <c r="AA28" s="98">
        <f>[1]Анк_П!R31/[1]Анк_П!R29</f>
        <v>3.6111111111111112</v>
      </c>
      <c r="AC28" s="170">
        <f t="shared" si="3"/>
        <v>0</v>
      </c>
      <c r="AD28" s="170">
        <f t="shared" si="4"/>
        <v>0.96031746031746001</v>
      </c>
    </row>
    <row r="29" spans="1:30" ht="25.5" x14ac:dyDescent="0.2">
      <c r="A29" s="220"/>
      <c r="B29" s="221"/>
      <c r="C29" s="221"/>
      <c r="D29" s="218"/>
      <c r="E29" s="161" t="str">
        <f>[1]Анк_П!B32</f>
        <v>вопрос 11. Как бы Вы оценили работу по оздоровлению обучающихся в организации</v>
      </c>
      <c r="F29" s="156" t="s">
        <v>169</v>
      </c>
      <c r="G29" s="8">
        <v>5</v>
      </c>
      <c r="H29" s="88" t="s">
        <v>42</v>
      </c>
      <c r="I29" s="89" t="s">
        <v>185</v>
      </c>
      <c r="J29" s="132">
        <f t="shared" si="0"/>
        <v>4.9591836734693882</v>
      </c>
      <c r="K29" s="132">
        <f t="shared" si="1"/>
        <v>3.4166666666666665</v>
      </c>
      <c r="L29" s="132">
        <f t="shared" si="2"/>
        <v>4.4479107329787091</v>
      </c>
      <c r="M29" s="98">
        <f>[1]Анк_П!D34/[1]Анк_П!D32</f>
        <v>4.8461538461538458</v>
      </c>
      <c r="N29" s="98">
        <f>[1]Анк_П!E34/[1]Анк_П!E32</f>
        <v>4.3125</v>
      </c>
      <c r="O29" s="98">
        <f>[1]Анк_П!F34/[1]Анк_П!F32</f>
        <v>4</v>
      </c>
      <c r="P29" s="98">
        <f>[1]Анк_П!G34/[1]Анк_П!G32</f>
        <v>4.6190476190476186</v>
      </c>
      <c r="Q29" s="98">
        <f>[1]Анк_П!H34/[1]Анк_П!H32</f>
        <v>4.4000000000000004</v>
      </c>
      <c r="R29" s="98">
        <f>[1]Анк_П!I34/[1]Анк_П!I32</f>
        <v>4.4411764705882355</v>
      </c>
      <c r="S29" s="98">
        <f>[1]Анк_П!J34/[1]Анк_П!J32</f>
        <v>4.384615384615385</v>
      </c>
      <c r="T29" s="98">
        <f>[1]Анк_П!K34/[1]Анк_П!K32</f>
        <v>4.95</v>
      </c>
      <c r="U29" s="98">
        <f>[1]Анк_П!L34/[1]Анк_П!L32</f>
        <v>4.9591836734693882</v>
      </c>
      <c r="V29" s="98">
        <f>[1]Анк_П!M34/[1]Анк_П!M32</f>
        <v>4.290322580645161</v>
      </c>
      <c r="W29" s="98">
        <f>[1]Анк_П!N34/[1]Анк_П!N32</f>
        <v>4.5333333333333332</v>
      </c>
      <c r="X29" s="98">
        <f>[1]Анк_П!O34/[1]Анк_П!O32</f>
        <v>4.5517241379310347</v>
      </c>
      <c r="Y29" s="98">
        <f>[1]Анк_П!P34/[1]Анк_П!P32</f>
        <v>4.4285714285714288</v>
      </c>
      <c r="Z29" s="98">
        <f>[1]Анк_П!Q34/[1]Анк_П!Q32</f>
        <v>4.5853658536585362</v>
      </c>
      <c r="AA29" s="98">
        <f>[1]Анк_П!R34/[1]Анк_П!R32</f>
        <v>3.4166666666666665</v>
      </c>
      <c r="AC29" s="170">
        <f t="shared" si="3"/>
        <v>0</v>
      </c>
      <c r="AD29" s="170">
        <f t="shared" si="4"/>
        <v>1.2023809523809521</v>
      </c>
    </row>
    <row r="30" spans="1:30" ht="30" customHeight="1" x14ac:dyDescent="0.2">
      <c r="A30" s="220"/>
      <c r="B30" s="221"/>
      <c r="C30" s="221"/>
      <c r="D30" s="219"/>
      <c r="E30" s="161" t="str">
        <f>[1]Анк_П!B35</f>
        <v>вопрос 12. Как бы Вы оценили качество питания в организации (при отсутствии – 0)</v>
      </c>
      <c r="F30" s="156" t="s">
        <v>169</v>
      </c>
      <c r="G30" s="8">
        <v>5</v>
      </c>
      <c r="H30" s="88" t="s">
        <v>42</v>
      </c>
      <c r="I30" s="89" t="s">
        <v>185</v>
      </c>
      <c r="J30" s="132">
        <f t="shared" si="0"/>
        <v>4.9000000000000004</v>
      </c>
      <c r="K30" s="132">
        <f t="shared" si="1"/>
        <v>3.0277777777777777</v>
      </c>
      <c r="L30" s="132">
        <f t="shared" si="2"/>
        <v>4.2311916375821088</v>
      </c>
      <c r="M30" s="98">
        <f>[1]Анк_П!D37/[1]Анк_П!D35</f>
        <v>4.7692307692307692</v>
      </c>
      <c r="N30" s="98">
        <f>[1]Анк_П!E37/[1]Анк_П!E35</f>
        <v>4.15625</v>
      </c>
      <c r="O30" s="98">
        <f>[1]Анк_П!F37/[1]Анк_П!F35</f>
        <v>4.1428571428571432</v>
      </c>
      <c r="P30" s="98">
        <f>[1]Анк_П!G37/[1]Анк_П!G35</f>
        <v>3.3571428571428572</v>
      </c>
      <c r="Q30" s="98">
        <f>[1]Анк_П!H37/[1]Анк_П!H35</f>
        <v>4.0333333333333332</v>
      </c>
      <c r="R30" s="98">
        <f>[1]Анк_П!I37/[1]Анк_П!I35</f>
        <v>4.3235294117647056</v>
      </c>
      <c r="S30" s="98">
        <f>[1]Анк_П!J37/[1]Анк_П!J35</f>
        <v>4.2307692307692308</v>
      </c>
      <c r="T30" s="98">
        <f>[1]Анк_П!K37/[1]Анк_П!K35</f>
        <v>4.9000000000000004</v>
      </c>
      <c r="U30" s="98">
        <f>[1]Анк_П!L37/[1]Анк_П!L35</f>
        <v>4.8571428571428568</v>
      </c>
      <c r="V30" s="98">
        <f>[1]Анк_П!M37/[1]Анк_П!M35</f>
        <v>4.290322580645161</v>
      </c>
      <c r="W30" s="98">
        <f>[1]Анк_П!N37/[1]Анк_П!N35</f>
        <v>4.1333333333333337</v>
      </c>
      <c r="X30" s="98">
        <f>[1]Анк_П!O37/[1]Анк_П!O35</f>
        <v>4.4482758620689653</v>
      </c>
      <c r="Y30" s="98">
        <f>[1]Анк_П!P37/[1]Анк_П!P35</f>
        <v>4.2857142857142856</v>
      </c>
      <c r="Z30" s="98">
        <f>[1]Анк_П!Q37/[1]Анк_П!Q35</f>
        <v>4.5121951219512191</v>
      </c>
      <c r="AA30" s="98">
        <f>[1]Анк_П!R37/[1]Анк_П!R35</f>
        <v>3.0277777777777777</v>
      </c>
      <c r="AC30" s="170">
        <f t="shared" si="3"/>
        <v>-4.2857142857143593E-2</v>
      </c>
      <c r="AD30" s="170">
        <f t="shared" si="4"/>
        <v>0.32936507936507953</v>
      </c>
    </row>
    <row r="31" spans="1:30" s="92" customFormat="1" ht="27" x14ac:dyDescent="0.25">
      <c r="A31" s="220"/>
      <c r="B31" s="223" t="s">
        <v>126</v>
      </c>
      <c r="C31" s="223" t="s">
        <v>143</v>
      </c>
      <c r="D31" s="217">
        <v>39</v>
      </c>
      <c r="E31" s="104" t="s">
        <v>161</v>
      </c>
      <c r="F31" s="158" t="s">
        <v>167</v>
      </c>
      <c r="G31" s="158">
        <v>5</v>
      </c>
      <c r="H31" s="84" t="s">
        <v>42</v>
      </c>
      <c r="I31" s="159" t="s">
        <v>185</v>
      </c>
      <c r="J31" s="85">
        <f t="shared" si="0"/>
        <v>4.8603174603174599</v>
      </c>
      <c r="K31" s="85">
        <f t="shared" si="1"/>
        <v>3.6666666666666665</v>
      </c>
      <c r="L31" s="85">
        <f t="shared" si="2"/>
        <v>4.3415294954520336</v>
      </c>
      <c r="M31" s="91">
        <f>([1]Анк_Р!D43+[1]Анк_Р!D46+[1]Анк_П!D40+[1]Анк_П!D43+[1]Анк_П!D67)/([1]Анк_Р!D41+[1]Анк_Р!D44+[1]Анк_П!D38+[1]Анк_П!D41+[1]Анк_П!D65)</f>
        <v>4.761467889908257</v>
      </c>
      <c r="N31" s="91">
        <f>([1]Анк_Р!E43+[1]Анк_Р!E46+[1]Анк_П!E40+[1]Анк_П!E43+[1]Анк_П!E67)/([1]Анк_Р!E41+[1]Анк_Р!E44+[1]Анк_П!E38+[1]Анк_П!E41+[1]Анк_П!E65)</f>
        <v>4.1052631578947372</v>
      </c>
      <c r="O31" s="91">
        <f>([1]Анк_Р!F43+[1]Анк_Р!F46+[1]Анк_П!F40+[1]Анк_П!F43+[1]Анк_П!F67)/([1]Анк_Р!F41+[1]Анк_Р!F44+[1]Анк_П!F38+[1]Анк_П!F41+[1]Анк_П!F65)</f>
        <v>3.9722222222222223</v>
      </c>
      <c r="P31" s="91">
        <f>([1]Анк_Р!G43+[1]Анк_Р!G46+[1]Анк_П!G40+[1]Анк_П!G43+[1]Анк_П!G67)/([1]Анк_Р!G41+[1]Анк_Р!G44+[1]Анк_П!G38+[1]Анк_П!G41+[1]Анк_П!G65)</f>
        <v>4.0155279503105588</v>
      </c>
      <c r="Q31" s="91">
        <f>([1]Анк_Р!H43+[1]Анк_Р!H46+[1]Анк_П!H40+[1]Анк_П!H43+[1]Анк_П!H67)/([1]Анк_Р!H41+[1]Анк_Р!H44+[1]Анк_П!H38+[1]Анк_П!H41+[1]Анк_П!H65)</f>
        <v>4.4447852760736195</v>
      </c>
      <c r="R31" s="91">
        <f>([1]Анк_Р!I43+[1]Анк_Р!I46+[1]Анк_П!I40+[1]Анк_П!I43+[1]Анк_П!I67)/([1]Анк_Р!I41+[1]Анк_Р!I44+[1]Анк_П!I38+[1]Анк_П!I41+[1]Анк_П!I65)</f>
        <v>4.5594795539033459</v>
      </c>
      <c r="S31" s="91">
        <f>([1]Анк_Р!J43+[1]Анк_Р!J46+[1]Анк_П!J40+[1]Анк_П!J43+[1]Анк_П!J67)/([1]Анк_Р!J41+[1]Анк_Р!J44+[1]Анк_П!J38+[1]Анк_П!J41+[1]Анк_П!J65)</f>
        <v>4.3918439716312054</v>
      </c>
      <c r="T31" s="91">
        <f>([1]Анк_Р!K43+[1]Анк_Р!K46+[1]Анк_П!K40+[1]Анк_П!K43+[1]Анк_П!K67)/([1]Анк_Р!K41+[1]Анк_Р!K44+[1]Анк_П!K38+[1]Анк_П!K41+[1]Анк_П!K65)</f>
        <v>4.625</v>
      </c>
      <c r="U31" s="91">
        <f>([1]Анк_Р!L43+[1]Анк_Р!L46+[1]Анк_П!L40+[1]Анк_П!L43+[1]Анк_П!L67)/([1]Анк_Р!L41+[1]Анк_Р!L44+[1]Анк_П!L38+[1]Анк_П!L41+[1]Анк_П!L65)</f>
        <v>4.8603174603174599</v>
      </c>
      <c r="V31" s="91">
        <f>([1]Анк_Р!M43+[1]Анк_Р!M46+[1]Анк_П!M40+[1]Анк_П!M43+[1]Анк_П!M67)/([1]Анк_Р!M41+[1]Анк_Р!M44+[1]Анк_П!M38+[1]Анк_П!M41+[1]Анк_П!M65)</f>
        <v>4.3853006681514479</v>
      </c>
      <c r="W31" s="91">
        <f>([1]Анк_Р!N43+[1]Анк_Р!N46+[1]Анк_П!N40+[1]Анк_П!N43+[1]Анк_П!N67)/([1]Анк_Р!N41+[1]Анк_Р!N44+[1]Анк_П!N38+[1]Анк_П!N41+[1]Анк_П!N65)</f>
        <v>4.3657142857142857</v>
      </c>
      <c r="X31" s="91">
        <f>([1]Анк_Р!O43+[1]Анк_Р!O46+[1]Анк_П!O40+[1]Анк_П!O43+[1]Анк_П!O67)/([1]Анк_Р!O41+[1]Анк_Р!O44+[1]Анк_П!O38+[1]Анк_П!O41+[1]Анк_П!O65)</f>
        <v>4.572347266881029</v>
      </c>
      <c r="Y31" s="91">
        <f>([1]Анк_Р!P43+[1]Анк_Р!P46+[1]Анк_П!P40+[1]Анк_П!P43+[1]Анк_П!P67)/([1]Анк_Р!P41+[1]Анк_Р!P44+[1]Анк_П!P38+[1]Анк_П!P41+[1]Анк_П!P65)</f>
        <v>3.9152542372881354</v>
      </c>
      <c r="Z31" s="91">
        <f>([1]Анк_Р!Q43+[1]Анк_Р!Q46+[1]Анк_П!Q40+[1]Анк_П!Q43+[1]Анк_П!Q67)/([1]Анк_Р!Q41+[1]Анк_Р!Q44+[1]Анк_П!Q38+[1]Анк_П!Q41+[1]Анк_П!Q65)</f>
        <v>4.4817518248175183</v>
      </c>
      <c r="AA31" s="91">
        <f>([1]Анк_Р!R43+[1]Анк_Р!R46+[1]Анк_П!R40+[1]Анк_П!R43+[1]Анк_П!R67)/([1]Анк_Р!R41+[1]Анк_Р!R44+[1]Анк_П!R38+[1]Анк_П!R41+[1]Анк_П!R65)</f>
        <v>3.6666666666666665</v>
      </c>
      <c r="AC31" s="170">
        <f t="shared" si="3"/>
        <v>0</v>
      </c>
      <c r="AD31" s="170">
        <f t="shared" si="4"/>
        <v>0.34886128364389224</v>
      </c>
    </row>
    <row r="32" spans="1:30" ht="25.5" x14ac:dyDescent="0.2">
      <c r="A32" s="220"/>
      <c r="B32" s="224"/>
      <c r="C32" s="224"/>
      <c r="D32" s="218"/>
      <c r="E32" s="97" t="str">
        <f>[1]Анк_Р!B41</f>
        <v>вопрос 14. Как бы Вы оценили учет педагогами индивидуальных и возрастных особенностей Вашего ребенка</v>
      </c>
      <c r="F32" s="156" t="s">
        <v>168</v>
      </c>
      <c r="G32" s="8">
        <v>5</v>
      </c>
      <c r="H32" s="88" t="s">
        <v>42</v>
      </c>
      <c r="I32" s="89" t="s">
        <v>185</v>
      </c>
      <c r="J32" s="132">
        <f t="shared" si="0"/>
        <v>4.8452380952380949</v>
      </c>
      <c r="K32" s="132">
        <f t="shared" si="1"/>
        <v>3.9285714285714284</v>
      </c>
      <c r="L32" s="132">
        <f t="shared" si="2"/>
        <v>4.5055408427084007</v>
      </c>
      <c r="M32" s="98">
        <f>[1]Анк_Р!D43/[1]Анк_Р!D41</f>
        <v>4.7142857142857144</v>
      </c>
      <c r="N32" s="98">
        <f>[1]Анк_Р!E43/[1]Анк_Р!E41</f>
        <v>4.3617021276595747</v>
      </c>
      <c r="O32" s="98">
        <f>[1]Анк_Р!F43/[1]Анк_Р!F41</f>
        <v>4.1363636363636367</v>
      </c>
      <c r="P32" s="98">
        <f>[1]Анк_Р!G43/[1]Анк_Р!G41</f>
        <v>3.9285714285714284</v>
      </c>
      <c r="Q32" s="98">
        <f>[1]Анк_Р!H43/[1]Анк_Р!H41</f>
        <v>4.601694915254237</v>
      </c>
      <c r="R32" s="98">
        <f>[1]Анк_Р!I43/[1]Анк_Р!I41</f>
        <v>4.6055045871559637</v>
      </c>
      <c r="S32" s="98">
        <f>[1]Анк_Р!J43/[1]Анк_Р!J41</f>
        <v>4.6274509803921573</v>
      </c>
      <c r="T32" s="98">
        <f>[1]Анк_Р!K43/[1]Анк_Р!K41</f>
        <v>4.6646341463414638</v>
      </c>
      <c r="U32" s="98">
        <f>[1]Анк_Р!L43/[1]Анк_Р!L41</f>
        <v>4.8452380952380949</v>
      </c>
      <c r="V32" s="98">
        <f>[1]Анк_Р!M43/[1]Анк_Р!M41</f>
        <v>4.3539325842696632</v>
      </c>
      <c r="W32" s="98">
        <f>[1]Анк_Р!N43/[1]Анк_Р!N41</f>
        <v>4.4153846153846157</v>
      </c>
      <c r="X32" s="98">
        <f>[1]Анк_Р!O43/[1]Анк_Р!O41</f>
        <v>4.6071428571428568</v>
      </c>
      <c r="Y32" s="98">
        <f>[1]Анк_Р!P43/[1]Анк_Р!P41</f>
        <v>4.4210526315789478</v>
      </c>
      <c r="Z32" s="98">
        <f>[1]Анк_Р!Q43/[1]Анк_Р!Q41</f>
        <v>4.5347222222222223</v>
      </c>
      <c r="AA32" s="98">
        <f>[1]Анк_Р!R43/[1]Анк_Р!R41</f>
        <v>4.7654320987654319</v>
      </c>
      <c r="AC32" s="170">
        <f t="shared" si="3"/>
        <v>0</v>
      </c>
      <c r="AD32" s="170">
        <f t="shared" si="4"/>
        <v>0</v>
      </c>
    </row>
    <row r="33" spans="1:30" ht="38.25" x14ac:dyDescent="0.2">
      <c r="A33" s="220"/>
      <c r="B33" s="224"/>
      <c r="C33" s="224"/>
      <c r="D33" s="218"/>
      <c r="E33" s="97" t="str">
        <f>[1]Анк_Р!B44</f>
        <v>вопрос 15. Как бы Вы оценили режим работы организации (дни, время начала и окончания работы, продолжительность занятий)</v>
      </c>
      <c r="F33" s="156" t="s">
        <v>168</v>
      </c>
      <c r="G33" s="8">
        <v>5</v>
      </c>
      <c r="H33" s="88" t="s">
        <v>42</v>
      </c>
      <c r="I33" s="89" t="s">
        <v>185</v>
      </c>
      <c r="J33" s="132">
        <f t="shared" si="0"/>
        <v>4.8571428571428568</v>
      </c>
      <c r="K33" s="132">
        <f t="shared" si="1"/>
        <v>2.9736842105263159</v>
      </c>
      <c r="L33" s="132">
        <f t="shared" si="2"/>
        <v>4.1308292633676196</v>
      </c>
      <c r="M33" s="98">
        <f>[1]Анк_Р!D46/[1]Анк_Р!D44</f>
        <v>4.8</v>
      </c>
      <c r="N33" s="98">
        <f>[1]Анк_Р!E46/[1]Анк_Р!E44</f>
        <v>3.6595744680851063</v>
      </c>
      <c r="O33" s="98">
        <f>[1]Анк_Р!F46/[1]Анк_Р!F44</f>
        <v>3.7424242424242422</v>
      </c>
      <c r="P33" s="98">
        <f>[1]Анк_Р!G46/[1]Анк_Р!G44</f>
        <v>3.4387755102040818</v>
      </c>
      <c r="Q33" s="98">
        <f>[1]Анк_Р!H46/[1]Анк_Р!H44</f>
        <v>4.3898305084745761</v>
      </c>
      <c r="R33" s="98">
        <f>[1]Анк_Р!I46/[1]Анк_Р!I44</f>
        <v>4.5458715596330279</v>
      </c>
      <c r="S33" s="98">
        <f>[1]Анк_Р!J46/[1]Анк_Р!J44</f>
        <v>4.333333333333333</v>
      </c>
      <c r="T33" s="98">
        <f>[1]Анк_Р!K46/[1]Анк_Р!K44</f>
        <v>4.4268292682926829</v>
      </c>
      <c r="U33" s="98">
        <f>[1]Анк_Р!L46/[1]Анк_Р!L44</f>
        <v>4.8571428571428568</v>
      </c>
      <c r="V33" s="98">
        <f>[1]Анк_Р!M46/[1]Анк_Р!M44</f>
        <v>4.4213483146067416</v>
      </c>
      <c r="W33" s="98">
        <f>[1]Анк_Р!N46/[1]Анк_Р!N44</f>
        <v>4.3384615384615381</v>
      </c>
      <c r="X33" s="98">
        <f>[1]Анк_Р!O46/[1]Анк_Р!O44</f>
        <v>4.5714285714285712</v>
      </c>
      <c r="Y33" s="98">
        <f>[1]Анк_Р!P46/[1]Анк_Р!P44</f>
        <v>2.9736842105263159</v>
      </c>
      <c r="Z33" s="98">
        <f>[1]Анк_Р!Q46/[1]Анк_Р!Q44</f>
        <v>4.3402777777777777</v>
      </c>
      <c r="AA33" s="98">
        <f>[1]Анк_Р!R46/[1]Анк_Р!R44</f>
        <v>3.1234567901234569</v>
      </c>
      <c r="AC33" s="170">
        <f t="shared" si="3"/>
        <v>0</v>
      </c>
      <c r="AD33" s="170">
        <f t="shared" si="4"/>
        <v>0.46509129967776586</v>
      </c>
    </row>
    <row r="34" spans="1:30" ht="25.5" x14ac:dyDescent="0.2">
      <c r="A34" s="220"/>
      <c r="B34" s="224"/>
      <c r="C34" s="224"/>
      <c r="D34" s="218"/>
      <c r="E34" s="97" t="str">
        <f>[1]Анк_П!B38</f>
        <v>вопрос 13. Как бы Вы оценили условия для индивидуальной работы с обучающимися в организации</v>
      </c>
      <c r="F34" s="156" t="s">
        <v>169</v>
      </c>
      <c r="G34" s="8">
        <v>5</v>
      </c>
      <c r="H34" s="88" t="s">
        <v>42</v>
      </c>
      <c r="I34" s="89" t="s">
        <v>185</v>
      </c>
      <c r="J34" s="132">
        <f t="shared" si="0"/>
        <v>5</v>
      </c>
      <c r="K34" s="132">
        <f t="shared" si="1"/>
        <v>3.1388888888888888</v>
      </c>
      <c r="L34" s="132">
        <f t="shared" si="2"/>
        <v>4.3822490561215854</v>
      </c>
      <c r="M34" s="98">
        <f>[1]Анк_П!D40/[1]Анк_П!D38</f>
        <v>5</v>
      </c>
      <c r="N34" s="98">
        <f>[1]Анк_П!E40/[1]Анк_П!E38</f>
        <v>4.0625</v>
      </c>
      <c r="O34" s="98">
        <f>[1]Анк_П!F40/[1]Анк_П!F38</f>
        <v>4.1428571428571432</v>
      </c>
      <c r="P34" s="98">
        <f>[1]Анк_П!G40/[1]Анк_П!G38</f>
        <v>4.4523809523809526</v>
      </c>
      <c r="Q34" s="98">
        <f>[1]Анк_П!H40/[1]Анк_П!H38</f>
        <v>4.5</v>
      </c>
      <c r="R34" s="98">
        <f>[1]Анк_П!I40/[1]Анк_П!I38</f>
        <v>4.4705882352941178</v>
      </c>
      <c r="S34" s="98">
        <f>[1]Анк_П!J40/[1]Анк_П!J38</f>
        <v>3.9807692307692308</v>
      </c>
      <c r="T34" s="98">
        <f>[1]Анк_П!K40/[1]Анк_П!K38</f>
        <v>4.95</v>
      </c>
      <c r="U34" s="98">
        <f>[1]Анк_П!L40/[1]Анк_П!L38</f>
        <v>4.9591836734693882</v>
      </c>
      <c r="V34" s="98">
        <f>[1]Анк_П!M40/[1]Анк_П!M38</f>
        <v>4.387096774193548</v>
      </c>
      <c r="W34" s="98">
        <f>[1]Анк_П!N40/[1]Анк_П!N38</f>
        <v>4.2666666666666666</v>
      </c>
      <c r="X34" s="98">
        <f>[1]Анк_П!O40/[1]Анк_П!O38</f>
        <v>4.5517241379310347</v>
      </c>
      <c r="Y34" s="98">
        <f>[1]Анк_П!P40/[1]Анк_П!P38</f>
        <v>4.2857142857142856</v>
      </c>
      <c r="Z34" s="98">
        <f>[1]Анк_П!Q40/[1]Анк_П!Q38</f>
        <v>4.5853658536585362</v>
      </c>
      <c r="AA34" s="98">
        <f>[1]Анк_П!R40/[1]Анк_П!R38</f>
        <v>3.1388888888888888</v>
      </c>
      <c r="AC34" s="170">
        <f t="shared" si="3"/>
        <v>-4.0816326530611846E-2</v>
      </c>
      <c r="AD34" s="170">
        <f t="shared" si="4"/>
        <v>1.3134920634920637</v>
      </c>
    </row>
    <row r="35" spans="1:30" ht="44.25" customHeight="1" x14ac:dyDescent="0.2">
      <c r="A35" s="220"/>
      <c r="B35" s="224"/>
      <c r="C35" s="224"/>
      <c r="D35" s="218"/>
      <c r="E35" s="97" t="str">
        <f>[1]Анк_П!B41</f>
        <v>вопрос 14. Как бы Вы оценили режим работы организации (дни, время начала и окончания работы, продолжительность занятий)</v>
      </c>
      <c r="F35" s="156" t="s">
        <v>169</v>
      </c>
      <c r="G35" s="8">
        <v>5</v>
      </c>
      <c r="H35" s="88" t="s">
        <v>42</v>
      </c>
      <c r="I35" s="89" t="s">
        <v>185</v>
      </c>
      <c r="J35" s="132">
        <f t="shared" si="0"/>
        <v>4.95</v>
      </c>
      <c r="K35" s="132">
        <f t="shared" si="1"/>
        <v>3.75</v>
      </c>
      <c r="L35" s="132">
        <f t="shared" si="2"/>
        <v>4.537299426797845</v>
      </c>
      <c r="M35" s="98">
        <f>[1]Анк_П!D43/[1]Анк_П!D41</f>
        <v>4.615384615384615</v>
      </c>
      <c r="N35" s="98">
        <f>[1]Анк_П!E43/[1]Анк_П!E41</f>
        <v>4.5</v>
      </c>
      <c r="O35" s="98">
        <f>[1]Анк_П!F43/[1]Анк_П!F41</f>
        <v>4.1428571428571432</v>
      </c>
      <c r="P35" s="98">
        <f>[1]Анк_П!G43/[1]Анк_П!G41</f>
        <v>4.7619047619047619</v>
      </c>
      <c r="Q35" s="98">
        <f>[1]Анк_П!H43/[1]Анк_П!H41</f>
        <v>4.5666666666666664</v>
      </c>
      <c r="R35" s="98">
        <f>[1]Анк_П!I43/[1]Анк_П!I41</f>
        <v>4.7352941176470589</v>
      </c>
      <c r="S35" s="98">
        <f>[1]Анк_П!J43/[1]Анк_П!J41</f>
        <v>4.615384615384615</v>
      </c>
      <c r="T35" s="98">
        <f>[1]Анк_П!K43/[1]Анк_П!K41</f>
        <v>4.95</v>
      </c>
      <c r="U35" s="98">
        <f>[1]Анк_П!L43/[1]Анк_П!L41</f>
        <v>4.9387755102040813</v>
      </c>
      <c r="V35" s="98">
        <f>[1]Анк_П!M43/[1]Анк_П!M41</f>
        <v>4.387096774193548</v>
      </c>
      <c r="W35" s="98">
        <f>[1]Анк_П!N43/[1]Анк_П!N41</f>
        <v>4.4666666666666668</v>
      </c>
      <c r="X35" s="98">
        <f>[1]Анк_П!O43/[1]Анк_П!O41</f>
        <v>4.4482758620689653</v>
      </c>
      <c r="Y35" s="98">
        <f>[1]Анк_П!P43/[1]Анк_П!P41</f>
        <v>4.5714285714285712</v>
      </c>
      <c r="Z35" s="98">
        <f>[1]Анк_П!Q43/[1]Анк_П!Q41</f>
        <v>4.6097560975609753</v>
      </c>
      <c r="AA35" s="98">
        <f>[1]Анк_П!R43/[1]Анк_П!R41</f>
        <v>3.75</v>
      </c>
      <c r="AC35" s="170">
        <f t="shared" si="3"/>
        <v>-1.1224489795918835E-2</v>
      </c>
      <c r="AD35" s="170">
        <f t="shared" si="4"/>
        <v>1.0119047619047619</v>
      </c>
    </row>
    <row r="36" spans="1:30" ht="44.25" customHeight="1" x14ac:dyDescent="0.2">
      <c r="A36" s="220"/>
      <c r="B36" s="225"/>
      <c r="C36" s="225"/>
      <c r="D36" s="219"/>
      <c r="E36" s="97" t="str">
        <f>[1]Анк_П!B65</f>
        <v>вопрос 22. Готовы ли Вы участвовать в реализации образовательных программ с использованием дистанционных образовательных технологий?</v>
      </c>
      <c r="F36" s="156" t="s">
        <v>169</v>
      </c>
      <c r="G36" s="8">
        <v>5</v>
      </c>
      <c r="H36" s="88" t="s">
        <v>42</v>
      </c>
      <c r="I36" s="89" t="s">
        <v>185</v>
      </c>
      <c r="J36" s="132">
        <f t="shared" si="0"/>
        <v>4.7142857142857144</v>
      </c>
      <c r="K36" s="132">
        <f t="shared" si="1"/>
        <v>2.8611111111111112</v>
      </c>
      <c r="L36" s="132">
        <f t="shared" si="2"/>
        <v>4.1964483714724441</v>
      </c>
      <c r="M36" s="98">
        <f>[1]Анк_П!D67/[1]Анк_П!D65</f>
        <v>4.6923076923076925</v>
      </c>
      <c r="N36" s="98">
        <f>[1]Анк_П!E67/[1]Анк_П!E65</f>
        <v>4.03125</v>
      </c>
      <c r="O36" s="98">
        <f>[1]Анк_П!F67/[1]Анк_П!F65</f>
        <v>3.7857142857142856</v>
      </c>
      <c r="P36" s="98">
        <f>[1]Анк_П!G67/[1]Анк_П!G65</f>
        <v>4.3809523809523814</v>
      </c>
      <c r="Q36" s="98">
        <f>[1]Анк_П!H67/[1]Анк_П!H65</f>
        <v>3.8666666666666667</v>
      </c>
      <c r="R36" s="98">
        <f>[1]Анк_П!I67/[1]Анк_П!I65</f>
        <v>4.2647058823529411</v>
      </c>
      <c r="S36" s="98">
        <f>[1]Анк_П!J67/[1]Анк_П!J65</f>
        <v>3.8846153846153846</v>
      </c>
      <c r="T36" s="98">
        <f>[1]Анк_П!K67/[1]Анк_П!K65</f>
        <v>4.625</v>
      </c>
      <c r="U36" s="98">
        <f>[1]Анк_П!L67/[1]Анк_П!L65</f>
        <v>4.7142857142857144</v>
      </c>
      <c r="V36" s="98">
        <f>[1]Анк_П!M67/[1]Анк_П!M65</f>
        <v>4.354838709677419</v>
      </c>
      <c r="W36" s="98">
        <f>[1]Анк_П!N67/[1]Анк_П!N65</f>
        <v>4.2666666666666666</v>
      </c>
      <c r="X36" s="98">
        <f>[1]Анк_П!O67/[1]Анк_П!O65</f>
        <v>4.5862068965517242</v>
      </c>
      <c r="Y36" s="98">
        <f>[1]Анк_П!P67/[1]Анк_П!P65</f>
        <v>4.0714285714285712</v>
      </c>
      <c r="Z36" s="98">
        <f>[1]Анк_П!Q67/[1]Анк_П!Q65</f>
        <v>4.5609756097560972</v>
      </c>
      <c r="AA36" s="98">
        <f>[1]Анк_П!R67/[1]Анк_П!R65</f>
        <v>2.8611111111111112</v>
      </c>
      <c r="AC36" s="170">
        <f t="shared" si="3"/>
        <v>0</v>
      </c>
      <c r="AD36" s="170">
        <f t="shared" si="4"/>
        <v>1.5198412698412702</v>
      </c>
    </row>
    <row r="37" spans="1:30" s="92" customFormat="1" ht="27" x14ac:dyDescent="0.25">
      <c r="A37" s="220"/>
      <c r="B37" s="213" t="s">
        <v>127</v>
      </c>
      <c r="C37" s="213" t="s">
        <v>144</v>
      </c>
      <c r="D37" s="226">
        <v>45</v>
      </c>
      <c r="E37" s="104" t="s">
        <v>162</v>
      </c>
      <c r="F37" s="158" t="s">
        <v>167</v>
      </c>
      <c r="G37" s="158">
        <v>5</v>
      </c>
      <c r="H37" s="84" t="s">
        <v>42</v>
      </c>
      <c r="I37" s="159" t="s">
        <v>185</v>
      </c>
      <c r="J37" s="85">
        <f t="shared" si="0"/>
        <v>4.870967741935484</v>
      </c>
      <c r="K37" s="85">
        <f t="shared" si="1"/>
        <v>2.8666666666666667</v>
      </c>
      <c r="L37" s="85">
        <f t="shared" si="2"/>
        <v>4.2042699594367683</v>
      </c>
      <c r="M37" s="91">
        <f>([1]Анк_Р!D49+[1]Анк_Р!D52+[1]Анк_П!D46)/([1]Анк_Р!D47+[1]Анк_Р!D50+[1]Анк_П!D44)</f>
        <v>4.8433734939759034</v>
      </c>
      <c r="N37" s="91">
        <f>([1]Анк_Р!E49+[1]Анк_Р!E52+[1]Анк_П!E46)/([1]Анк_Р!E47+[1]Анк_Р!E50+[1]Анк_П!E44)</f>
        <v>4.0158730158730158</v>
      </c>
      <c r="O37" s="91">
        <f>([1]Анк_Р!F49+[1]Анк_Р!F52+[1]Анк_П!F46)/([1]Анк_Р!F47+[1]Анк_Р!F50+[1]Анк_П!F44)</f>
        <v>3.8687499999999999</v>
      </c>
      <c r="P37" s="91">
        <f>([1]Анк_Р!G49+[1]Анк_Р!G52+[1]Анк_П!G46)/([1]Анк_Р!G47+[1]Анк_Р!G50+[1]Анк_П!G44)</f>
        <v>3.7268907563025211</v>
      </c>
      <c r="Q37" s="91">
        <f>([1]Анк_Р!H49+[1]Анк_Р!H52+[1]Анк_П!H46)/([1]Анк_Р!H47+[1]Анк_Р!H50+[1]Анк_П!H44)</f>
        <v>4.4548872180451129</v>
      </c>
      <c r="R37" s="91">
        <f>([1]Анк_Р!I49+[1]Анк_Р!I52+[1]Анк_П!I46)/([1]Анк_Р!I47+[1]Анк_Р!I50+[1]Анк_П!I44)</f>
        <v>4.5361702127659571</v>
      </c>
      <c r="S37" s="91">
        <f>([1]Анк_Р!J49+[1]Анк_Р!J52+[1]Анк_П!J46)/([1]Анк_Р!J47+[1]Анк_Р!J50+[1]Анк_П!J44)</f>
        <v>4.2695652173913041</v>
      </c>
      <c r="T37" s="91">
        <f>([1]Анк_Р!K49+[1]Анк_Р!K52+[1]Анк_П!K46)/([1]Анк_Р!K47+[1]Анк_Р!K50+[1]Анк_П!K44)</f>
        <v>4.4782608695652177</v>
      </c>
      <c r="U37" s="91">
        <f>([1]Анк_Р!L49+[1]Анк_Р!L52+[1]Анк_П!L46)/([1]Анк_Р!L47+[1]Анк_Р!L50+[1]Анк_П!L44)</f>
        <v>4.870967741935484</v>
      </c>
      <c r="V37" s="91">
        <f>([1]Анк_Р!M49+[1]Анк_Р!M52+[1]Анк_П!M46)/([1]Анк_Р!M47+[1]Анк_Р!M50+[1]Анк_П!M44)</f>
        <v>4.2144702842377262</v>
      </c>
      <c r="W37" s="91">
        <f>([1]Анк_Р!N49+[1]Анк_Р!N52+[1]Анк_П!N46)/([1]Анк_Р!N47+[1]Анк_Р!N50+[1]Анк_П!N44)</f>
        <v>4.2758620689655169</v>
      </c>
      <c r="X37" s="91">
        <f>([1]Анк_Р!O49+[1]Анк_Р!O52+[1]Анк_П!O46)/([1]Анк_Р!O47+[1]Анк_Р!O50+[1]Анк_П!O44)</f>
        <v>4.5494071146245059</v>
      </c>
      <c r="Y37" s="91">
        <f>([1]Анк_Р!P49+[1]Анк_Р!P52+[1]Анк_П!P46)/([1]Анк_Р!P47+[1]Анк_Р!P50+[1]Анк_П!P44)</f>
        <v>2.8666666666666667</v>
      </c>
      <c r="Z37" s="91">
        <f>([1]Анк_Р!Q49+[1]Анк_Р!Q52+[1]Анк_П!Q46)/([1]Анк_Р!Q47+[1]Анк_Р!Q50+[1]Анк_П!Q44)</f>
        <v>4.3252279635258359</v>
      </c>
      <c r="AA37" s="91">
        <f>([1]Анк_Р!R49+[1]Анк_Р!R52+[1]Анк_П!R46)/([1]Анк_Р!R47+[1]Анк_Р!R50+[1]Анк_П!R44)</f>
        <v>3.7676767676767677</v>
      </c>
      <c r="AC37" s="170">
        <f t="shared" si="3"/>
        <v>0</v>
      </c>
      <c r="AD37" s="170">
        <f t="shared" si="4"/>
        <v>0.86022408963585439</v>
      </c>
    </row>
    <row r="38" spans="1:30" ht="41.25" customHeight="1" x14ac:dyDescent="0.2">
      <c r="A38" s="220"/>
      <c r="B38" s="213"/>
      <c r="C38" s="213"/>
      <c r="D38" s="226"/>
      <c r="E38" s="97" t="str">
        <f>[1]Анк_Р!B47</f>
        <v>вопрос 16. Как бы Вы оценили соответствие интересам Вашего ребенка и качество предлагаемых дополнительных образовательных услуг в организации (при отсутствии – 0)</v>
      </c>
      <c r="F38" s="156" t="s">
        <v>168</v>
      </c>
      <c r="G38" s="8">
        <v>5</v>
      </c>
      <c r="H38" s="88" t="s">
        <v>42</v>
      </c>
      <c r="I38" s="89" t="s">
        <v>185</v>
      </c>
      <c r="J38" s="132">
        <f t="shared" si="0"/>
        <v>4.8571428571428568</v>
      </c>
      <c r="K38" s="132">
        <f t="shared" si="1"/>
        <v>2.4736842105263159</v>
      </c>
      <c r="L38" s="132">
        <f t="shared" si="2"/>
        <v>4.044630947575345</v>
      </c>
      <c r="M38" s="98">
        <f>[1]Анк_Р!D49/[1]Анк_Р!D47</f>
        <v>4.8285714285714283</v>
      </c>
      <c r="N38" s="98">
        <f>[1]Анк_Р!E49/[1]Анк_Р!E47</f>
        <v>3.5957446808510638</v>
      </c>
      <c r="O38" s="98">
        <f>[1]Анк_Р!F49/[1]Анк_Р!F47</f>
        <v>3.6818181818181817</v>
      </c>
      <c r="P38" s="98">
        <f>[1]Анк_Р!G49/[1]Анк_Р!G47</f>
        <v>3.2448979591836733</v>
      </c>
      <c r="Q38" s="98">
        <f>[1]Анк_Р!H49/[1]Анк_Р!H47</f>
        <v>4.3389830508474576</v>
      </c>
      <c r="R38" s="98">
        <f>[1]Анк_Р!I49/[1]Анк_Р!I47</f>
        <v>4.4816513761467887</v>
      </c>
      <c r="S38" s="98">
        <f>[1]Анк_Р!J49/[1]Анк_Р!J47</f>
        <v>4.1078431372549016</v>
      </c>
      <c r="T38" s="98">
        <f>[1]Анк_Р!K49/[1]Анк_Р!K47</f>
        <v>4.3231707317073171</v>
      </c>
      <c r="U38" s="98">
        <f>[1]Анк_Р!L49/[1]Анк_Р!L47</f>
        <v>4.8571428571428568</v>
      </c>
      <c r="V38" s="98">
        <f>[1]Анк_Р!M49/[1]Анк_Р!M47</f>
        <v>4.1797752808988768</v>
      </c>
      <c r="W38" s="98">
        <f>[1]Анк_Р!N49/[1]Анк_Р!N47</f>
        <v>4.2615384615384615</v>
      </c>
      <c r="X38" s="98">
        <f>[1]Анк_Р!O49/[1]Анк_Р!O47</f>
        <v>4.5446428571428568</v>
      </c>
      <c r="Y38" s="98">
        <f>[1]Анк_Р!P49/[1]Анк_Р!P47</f>
        <v>2.4736842105263159</v>
      </c>
      <c r="Z38" s="98">
        <f>[1]Анк_Р!Q49/[1]Анк_Р!Q47</f>
        <v>4.1944444444444446</v>
      </c>
      <c r="AA38" s="98">
        <f>[1]Анк_Р!R49/[1]Анк_Р!R47</f>
        <v>3.5555555555555554</v>
      </c>
      <c r="AC38" s="170">
        <f t="shared" si="3"/>
        <v>0</v>
      </c>
      <c r="AD38" s="170">
        <f t="shared" si="4"/>
        <v>0.77121374865735737</v>
      </c>
    </row>
    <row r="39" spans="1:30" ht="37.5" customHeight="1" x14ac:dyDescent="0.2">
      <c r="A39" s="220"/>
      <c r="B39" s="213"/>
      <c r="C39" s="213"/>
      <c r="D39" s="226"/>
      <c r="E39" s="97" t="str">
        <f>[1]Анк_Р!B50</f>
        <v>вопрос 17. Как бы Вы оценили возможность получения и качество дополнительных платных услуг в организации (при отсутствии – 0)</v>
      </c>
      <c r="F39" s="156" t="s">
        <v>168</v>
      </c>
      <c r="G39" s="8">
        <v>5</v>
      </c>
      <c r="H39" s="88" t="s">
        <v>42</v>
      </c>
      <c r="I39" s="89" t="s">
        <v>185</v>
      </c>
      <c r="J39" s="132">
        <f t="shared" si="0"/>
        <v>4.9142857142857146</v>
      </c>
      <c r="K39" s="132">
        <f t="shared" si="1"/>
        <v>3.7755102040816326</v>
      </c>
      <c r="L39" s="132">
        <f t="shared" si="2"/>
        <v>4.3872720952462902</v>
      </c>
      <c r="M39" s="98">
        <f>[1]Анк_Р!D52/[1]Анк_Р!D50</f>
        <v>4.9142857142857146</v>
      </c>
      <c r="N39" s="98">
        <f>[1]Анк_Р!E52/[1]Анк_Р!E50</f>
        <v>4.1276595744680851</v>
      </c>
      <c r="O39" s="98">
        <f>[1]Анк_Р!F52/[1]Анк_Р!F50</f>
        <v>3.9848484848484849</v>
      </c>
      <c r="P39" s="98">
        <f>[1]Анк_Р!G52/[1]Анк_Р!G50</f>
        <v>3.7755102040816326</v>
      </c>
      <c r="Q39" s="98">
        <f>[1]Анк_Р!H52/[1]Анк_Р!H50</f>
        <v>4.5084745762711869</v>
      </c>
      <c r="R39" s="98">
        <f>[1]Анк_Р!I52/[1]Анк_Р!I50</f>
        <v>4.5642201834862384</v>
      </c>
      <c r="S39" s="98">
        <f>[1]Анк_Р!J52/[1]Анк_Р!J50</f>
        <v>4.4313725490196081</v>
      </c>
      <c r="T39" s="98">
        <f>[1]Анк_Р!K52/[1]Анк_Р!K50</f>
        <v>4.5182926829268295</v>
      </c>
      <c r="U39" s="98">
        <f>[1]Анк_Р!L52/[1]Анк_Р!L50</f>
        <v>4.8571428571428568</v>
      </c>
      <c r="V39" s="98">
        <f>[1]Анк_Р!M52/[1]Анк_Р!M50</f>
        <v>4.2191011235955056</v>
      </c>
      <c r="W39" s="98">
        <f>[1]Анк_Р!N52/[1]Анк_Р!N50</f>
        <v>4.2461538461538462</v>
      </c>
      <c r="X39" s="98">
        <f>[1]Анк_Р!O52/[1]Анк_Р!O50</f>
        <v>4.5892857142857144</v>
      </c>
      <c r="Y39" s="98">
        <f>[1]Анк_Р!P52/[1]Анк_Р!P50</f>
        <v>3.8157894736842106</v>
      </c>
      <c r="Z39" s="98">
        <f>[1]Анк_Р!Q52/[1]Анк_Р!Q50</f>
        <v>4.479166666666667</v>
      </c>
      <c r="AA39" s="98">
        <f>[1]Анк_Р!R52/[1]Анк_Р!R50</f>
        <v>4.7777777777777777</v>
      </c>
      <c r="AC39" s="170">
        <f t="shared" si="3"/>
        <v>-5.7142857142857828E-2</v>
      </c>
      <c r="AD39" s="170">
        <f t="shared" si="4"/>
        <v>0</v>
      </c>
    </row>
    <row r="40" spans="1:30" ht="29.25" customHeight="1" x14ac:dyDescent="0.2">
      <c r="A40" s="220"/>
      <c r="B40" s="213"/>
      <c r="C40" s="213"/>
      <c r="D40" s="226"/>
      <c r="E40" s="97" t="str">
        <f>[1]Анк_П!B44</f>
        <v>вопрос 15. Как бы Вы оценили возможность получения и качество дополнительных платных услуг в организации (при отсутствии – 0)</v>
      </c>
      <c r="F40" s="156" t="s">
        <v>169</v>
      </c>
      <c r="G40" s="8">
        <v>5</v>
      </c>
      <c r="H40" s="88" t="s">
        <v>42</v>
      </c>
      <c r="I40" s="89" t="s">
        <v>185</v>
      </c>
      <c r="J40" s="132">
        <f t="shared" si="0"/>
        <v>4.95</v>
      </c>
      <c r="K40" s="132">
        <f t="shared" si="1"/>
        <v>1.3571428571428572</v>
      </c>
      <c r="L40" s="132">
        <f t="shared" si="2"/>
        <v>4.1546114498617266</v>
      </c>
      <c r="M40" s="98">
        <f>[1]Анк_П!D46/[1]Анк_П!D44</f>
        <v>4.6923076923076925</v>
      </c>
      <c r="N40" s="98">
        <f>[1]Анк_П!E46/[1]Анк_П!E44</f>
        <v>4.46875</v>
      </c>
      <c r="O40" s="98">
        <f>[1]Анк_П!F46/[1]Анк_П!F44</f>
        <v>4.0357142857142856</v>
      </c>
      <c r="P40" s="98">
        <f>[1]Анк_П!G46/[1]Анк_П!G44</f>
        <v>4.7380952380952381</v>
      </c>
      <c r="Q40" s="98">
        <f>[1]Анк_П!H46/[1]Анк_П!H44</f>
        <v>4.7</v>
      </c>
      <c r="R40" s="98">
        <f>[1]Анк_П!I46/[1]Анк_П!I44</f>
        <v>4.7058823529411766</v>
      </c>
      <c r="S40" s="98">
        <f>[1]Анк_П!J46/[1]Анк_П!J44</f>
        <v>4.2692307692307692</v>
      </c>
      <c r="T40" s="98">
        <f>[1]Анк_П!K46/[1]Анк_П!K44</f>
        <v>4.95</v>
      </c>
      <c r="U40" s="98">
        <f>[1]Анк_П!L46/[1]Анк_П!L44</f>
        <v>4.9183673469387754</v>
      </c>
      <c r="V40" s="98">
        <f>[1]Анк_П!M46/[1]Анк_П!M44</f>
        <v>4.387096774193548</v>
      </c>
      <c r="W40" s="98">
        <f>[1]Анк_П!N46/[1]Анк_П!N44</f>
        <v>4.4666666666666668</v>
      </c>
      <c r="X40" s="98">
        <f>[1]Анк_П!O46/[1]Анк_П!O44</f>
        <v>4.4137931034482758</v>
      </c>
      <c r="Y40" s="98">
        <f>[1]Анк_П!P46/[1]Анк_П!P44</f>
        <v>1.3571428571428572</v>
      </c>
      <c r="Z40" s="98">
        <f>[1]Анк_П!Q46/[1]Анк_П!Q44</f>
        <v>4.2439024390243905</v>
      </c>
      <c r="AA40" s="98">
        <f>[1]Анк_П!R46/[1]Анк_П!R44</f>
        <v>1.9722222222222223</v>
      </c>
      <c r="AC40" s="170">
        <f t="shared" si="3"/>
        <v>-3.1632653061224758E-2</v>
      </c>
      <c r="AD40" s="170">
        <f t="shared" si="4"/>
        <v>3.3809523809523809</v>
      </c>
    </row>
    <row r="41" spans="1:30" s="92" customFormat="1" ht="27" x14ac:dyDescent="0.25">
      <c r="A41" s="220"/>
      <c r="B41" s="213" t="s">
        <v>128</v>
      </c>
      <c r="C41" s="213" t="s">
        <v>145</v>
      </c>
      <c r="D41" s="217">
        <v>50</v>
      </c>
      <c r="E41" s="104" t="s">
        <v>163</v>
      </c>
      <c r="F41" s="158" t="s">
        <v>167</v>
      </c>
      <c r="G41" s="158">
        <v>5</v>
      </c>
      <c r="H41" s="84" t="s">
        <v>42</v>
      </c>
      <c r="I41" s="159" t="s">
        <v>185</v>
      </c>
      <c r="J41" s="85">
        <f t="shared" si="0"/>
        <v>4.8915662650602414</v>
      </c>
      <c r="K41" s="85">
        <f t="shared" si="1"/>
        <v>3.4555555555555557</v>
      </c>
      <c r="L41" s="85">
        <f t="shared" si="2"/>
        <v>4.2835525210109058</v>
      </c>
      <c r="M41" s="91">
        <f>([1]Анк_Р!D55+[1]Анк_Р!D58+[1]Анк_П!D49)/([1]Анк_Р!D53+[1]Анк_Р!D56+[1]Анк_П!D47)</f>
        <v>4.8915662650602414</v>
      </c>
      <c r="N41" s="91">
        <f>([1]Анк_Р!E55+[1]Анк_Р!E58+[1]Анк_П!E49)/([1]Анк_Р!E53+[1]Анк_Р!E56+[1]Анк_П!E47)</f>
        <v>4.0793650793650791</v>
      </c>
      <c r="O41" s="91">
        <f>([1]Анк_Р!F55+[1]Анк_Р!F58+[1]Анк_П!F49)/([1]Анк_Р!F53+[1]Анк_Р!F56+[1]Анк_П!F47)</f>
        <v>3.9937499999999999</v>
      </c>
      <c r="P41" s="91">
        <f>([1]Анк_Р!G55+[1]Анк_Р!G58+[1]Анк_П!G49)/([1]Анк_Р!G53+[1]Анк_Р!G56+[1]Анк_П!G47)</f>
        <v>3.7268907563025211</v>
      </c>
      <c r="Q41" s="91">
        <f>([1]Анк_Р!H55+[1]Анк_Р!H58+[1]Анк_П!H49)/([1]Анк_Р!H53+[1]Анк_Р!H56+[1]Анк_П!H47)</f>
        <v>4.2593984962406015</v>
      </c>
      <c r="R41" s="91">
        <f>([1]Анк_Р!I55+[1]Анк_Р!I58+[1]Анк_П!I49)/([1]Анк_Р!I53+[1]Анк_Р!I56+[1]Анк_П!I47)</f>
        <v>4.4872340425531911</v>
      </c>
      <c r="S41" s="91">
        <f>([1]Анк_Р!J55+[1]Анк_Р!J58+[1]Анк_П!J49)/([1]Анк_Р!J53+[1]Анк_Р!J56+[1]Анк_П!J47)</f>
        <v>4.3934782608695651</v>
      </c>
      <c r="T41" s="91">
        <f>([1]Анк_Р!K55+[1]Анк_Р!K58+[1]Анк_П!K49)/([1]Анк_Р!K53+[1]Анк_Р!K56+[1]Анк_П!K47)</f>
        <v>4.5271739130434785</v>
      </c>
      <c r="U41" s="91">
        <f>([1]Анк_Р!L55+[1]Анк_Р!L58+[1]Анк_П!L49)/([1]Анк_Р!L53+[1]Анк_Р!L56+[1]Анк_П!L47)</f>
        <v>4.8847926267281103</v>
      </c>
      <c r="V41" s="91">
        <f>([1]Анк_Р!M55+[1]Анк_Р!M58+[1]Анк_П!M49)/([1]Анк_Р!M53+[1]Анк_Р!M56+[1]Анк_П!M47)</f>
        <v>4.3307493540051683</v>
      </c>
      <c r="W41" s="91">
        <f>([1]Анк_Р!N55+[1]Анк_Р!N58+[1]Анк_П!N49)/([1]Анк_Р!N53+[1]Анк_Р!N56+[1]Анк_П!N47)</f>
        <v>4.2137931034482756</v>
      </c>
      <c r="X41" s="91">
        <f>([1]Анк_Р!O55+[1]Анк_Р!O58+[1]Анк_П!O49)/([1]Анк_Р!O53+[1]Анк_Р!O56+[1]Анк_П!O47)</f>
        <v>4.5494071146245059</v>
      </c>
      <c r="Y41" s="91">
        <f>([1]Анк_Р!P55+[1]Анк_Р!P58+[1]Анк_П!P49)/([1]Анк_Р!P53+[1]Анк_Р!P56+[1]Анк_П!P47)</f>
        <v>3.4555555555555557</v>
      </c>
      <c r="Z41" s="91">
        <f>([1]Анк_Р!Q55+[1]Анк_Р!Q58+[1]Анк_П!Q49)/([1]Анк_Р!Q53+[1]Анк_Р!Q56+[1]Анк_П!Q47)</f>
        <v>4.5106382978723403</v>
      </c>
      <c r="AA41" s="91">
        <f>([1]Анк_Р!R55+[1]Анк_Р!R58+[1]Анк_П!R49)/([1]Анк_Р!R53+[1]Анк_Р!R56+[1]Анк_П!R47)</f>
        <v>3.9494949494949494</v>
      </c>
      <c r="AC41" s="170">
        <f t="shared" si="3"/>
        <v>-6.7736383321310711E-3</v>
      </c>
      <c r="AD41" s="170">
        <f t="shared" si="4"/>
        <v>0.27133520074696538</v>
      </c>
    </row>
    <row r="42" spans="1:30" ht="55.5" customHeight="1" x14ac:dyDescent="0.2">
      <c r="A42" s="220"/>
      <c r="B42" s="213"/>
      <c r="C42" s="213"/>
      <c r="D42" s="218"/>
      <c r="E42" s="97" t="str">
        <f>[1]Анк_Р!B53</f>
        <v>вопрос 18. Как бы Вы оценили предоставляемые возможности участия Вашего ребенка в различных мероприятиях (спортивных мероприятиях, конкурсах, выставках, концертах, олимпиадах, конференциях)</v>
      </c>
      <c r="F42" s="156" t="s">
        <v>168</v>
      </c>
      <c r="G42" s="8">
        <v>5</v>
      </c>
      <c r="H42" s="88" t="s">
        <v>42</v>
      </c>
      <c r="I42" s="89" t="s">
        <v>185</v>
      </c>
      <c r="J42" s="132">
        <f t="shared" si="0"/>
        <v>4.8857142857142861</v>
      </c>
      <c r="K42" s="132">
        <f t="shared" si="1"/>
        <v>3.5526315789473686</v>
      </c>
      <c r="L42" s="132">
        <f t="shared" si="2"/>
        <v>4.3141192348376132</v>
      </c>
      <c r="M42" s="98">
        <f>[1]Анк_Р!D55/[1]Анк_Р!D53</f>
        <v>4.8857142857142861</v>
      </c>
      <c r="N42" s="98">
        <f>[1]Анк_Р!E55/[1]Анк_Р!E53</f>
        <v>3.978723404255319</v>
      </c>
      <c r="O42" s="98">
        <f>[1]Анк_Р!F55/[1]Анк_Р!F53</f>
        <v>3.9696969696969697</v>
      </c>
      <c r="P42" s="98">
        <f>[1]Анк_Р!G55/[1]Анк_Р!G53</f>
        <v>3.5918367346938775</v>
      </c>
      <c r="Q42" s="98">
        <f>[1]Анк_Р!H55/[1]Анк_Р!H53</f>
        <v>4.2542372881355934</v>
      </c>
      <c r="R42" s="98">
        <f>[1]Анк_Р!I55/[1]Анк_Р!I53</f>
        <v>4.522935779816514</v>
      </c>
      <c r="S42" s="98">
        <f>[1]Анк_Р!J55/[1]Анк_Р!J53</f>
        <v>4.3382352941176467</v>
      </c>
      <c r="T42" s="98">
        <f>[1]Анк_Р!K55/[1]Анк_Р!K53</f>
        <v>4.5182926829268295</v>
      </c>
      <c r="U42" s="98">
        <f>[1]Анк_Р!L55/[1]Анк_Р!L53</f>
        <v>4.8690476190476186</v>
      </c>
      <c r="V42" s="98">
        <f>[1]Анк_Р!M55/[1]Анк_Р!M53</f>
        <v>4.2640449438202248</v>
      </c>
      <c r="W42" s="98">
        <f>[1]Анк_Р!N55/[1]Анк_Р!N53</f>
        <v>4.2461538461538462</v>
      </c>
      <c r="X42" s="98">
        <f>[1]Анк_Р!O55/[1]Анк_Р!O53</f>
        <v>4.5535714285714288</v>
      </c>
      <c r="Y42" s="98">
        <f>[1]Анк_Р!P55/[1]Анк_Р!P53</f>
        <v>3.5526315789473686</v>
      </c>
      <c r="Z42" s="98">
        <f>[1]Анк_Р!Q55/[1]Анк_Р!Q53</f>
        <v>4.5</v>
      </c>
      <c r="AA42" s="98">
        <f>[1]Анк_Р!R55/[1]Анк_Р!R53</f>
        <v>4.666666666666667</v>
      </c>
      <c r="AC42" s="170">
        <f t="shared" si="3"/>
        <v>-1.6666666666667496E-2</v>
      </c>
      <c r="AD42" s="170">
        <f t="shared" si="4"/>
        <v>3.9205155746508957E-2</v>
      </c>
    </row>
    <row r="43" spans="1:30" ht="38.25" x14ac:dyDescent="0.2">
      <c r="A43" s="220"/>
      <c r="B43" s="213"/>
      <c r="C43" s="213"/>
      <c r="D43" s="218"/>
      <c r="E43" s="97" t="str">
        <f>[1]Анк_Р!B56</f>
        <v>вопрос 19. Как бы Вы оценили поддержку в организации обучающихся, проявляющих повышенный интерес к творчеству или познанию окружающего мира</v>
      </c>
      <c r="F43" s="156" t="s">
        <v>168</v>
      </c>
      <c r="G43" s="8">
        <v>5</v>
      </c>
      <c r="H43" s="88" t="s">
        <v>42</v>
      </c>
      <c r="I43" s="89" t="s">
        <v>185</v>
      </c>
      <c r="J43" s="132">
        <f t="shared" si="0"/>
        <v>4.9428571428571431</v>
      </c>
      <c r="K43" s="132">
        <f t="shared" si="1"/>
        <v>3.1578947368421053</v>
      </c>
      <c r="L43" s="132">
        <f t="shared" si="2"/>
        <v>4.2174100064125319</v>
      </c>
      <c r="M43" s="98">
        <f>[1]Анк_Р!D58/[1]Анк_Р!D56</f>
        <v>4.9428571428571431</v>
      </c>
      <c r="N43" s="98">
        <f>[1]Анк_Р!E58/[1]Анк_Р!E56</f>
        <v>4</v>
      </c>
      <c r="O43" s="98">
        <f>[1]Анк_Р!F58/[1]Анк_Р!F56</f>
        <v>3.9696969696969697</v>
      </c>
      <c r="P43" s="98">
        <f>[1]Анк_Р!G58/[1]Анк_Р!G56</f>
        <v>3.4387755102040818</v>
      </c>
      <c r="Q43" s="98">
        <f>[1]Анк_Р!H58/[1]Анк_Р!H56</f>
        <v>4.2288135593220337</v>
      </c>
      <c r="R43" s="98">
        <f>[1]Анк_Р!I58/[1]Анк_Р!I56</f>
        <v>4.4266055045871564</v>
      </c>
      <c r="S43" s="98">
        <f>[1]Анк_Р!J58/[1]Анк_Р!J56</f>
        <v>4.4558823529411766</v>
      </c>
      <c r="T43" s="98">
        <f>[1]Анк_Р!K58/[1]Анк_Р!K56</f>
        <v>4.4329268292682924</v>
      </c>
      <c r="U43" s="98">
        <f>[1]Анк_Р!L58/[1]Анк_Р!L56</f>
        <v>4.8809523809523814</v>
      </c>
      <c r="V43" s="98">
        <f>[1]Анк_Р!M58/[1]Анк_Р!M56</f>
        <v>4.4101123595505616</v>
      </c>
      <c r="W43" s="98">
        <f>[1]Анк_Р!N58/[1]Анк_Р!N56</f>
        <v>4.1538461538461542</v>
      </c>
      <c r="X43" s="98">
        <f>[1]Анк_Р!O58/[1]Анк_Р!O56</f>
        <v>4.5714285714285712</v>
      </c>
      <c r="Y43" s="98">
        <f>[1]Анк_Р!P58/[1]Анк_Р!P56</f>
        <v>3.1578947368421053</v>
      </c>
      <c r="Z43" s="98">
        <f>[1]Анк_Р!Q58/[1]Анк_Р!Q56</f>
        <v>4.5</v>
      </c>
      <c r="AA43" s="98">
        <f>[1]Анк_Р!R58/[1]Анк_Р!R56</f>
        <v>3.691358024691358</v>
      </c>
      <c r="AC43" s="170">
        <f t="shared" si="3"/>
        <v>-6.1904761904761685E-2</v>
      </c>
      <c r="AD43" s="170">
        <f t="shared" si="4"/>
        <v>0.28088077336197648</v>
      </c>
    </row>
    <row r="44" spans="1:30" ht="40.5" customHeight="1" x14ac:dyDescent="0.2">
      <c r="A44" s="220"/>
      <c r="B44" s="213"/>
      <c r="C44" s="213"/>
      <c r="D44" s="218"/>
      <c r="E44" s="97" t="str">
        <f>[1]Анк_П!B47</f>
        <v>вопрос 16. Как бы Вы оценили поддержку в организации обучающихся, проявляющих повышенный интерес к творчеству или познанию окружающего мира</v>
      </c>
      <c r="F44" s="156" t="s">
        <v>169</v>
      </c>
      <c r="G44" s="8">
        <v>5</v>
      </c>
      <c r="H44" s="88" t="s">
        <v>42</v>
      </c>
      <c r="I44" s="89" t="s">
        <v>185</v>
      </c>
      <c r="J44" s="132">
        <f t="shared" si="0"/>
        <v>4.95</v>
      </c>
      <c r="K44" s="132">
        <f t="shared" si="1"/>
        <v>2.9166666666666665</v>
      </c>
      <c r="L44" s="132">
        <f t="shared" si="2"/>
        <v>4.3837950905579124</v>
      </c>
      <c r="M44" s="98">
        <f>[1]Анк_П!D49/[1]Анк_П!D47</f>
        <v>4.7692307692307692</v>
      </c>
      <c r="N44" s="98">
        <f>[1]Анк_П!E49/[1]Анк_П!E47</f>
        <v>4.34375</v>
      </c>
      <c r="O44" s="98">
        <f>[1]Анк_П!F49/[1]Анк_П!F47</f>
        <v>4.1071428571428568</v>
      </c>
      <c r="P44" s="98">
        <f>[1]Анк_П!G49/[1]Анк_П!G47</f>
        <v>4.7142857142857144</v>
      </c>
      <c r="Q44" s="98">
        <f>[1]Анк_П!H49/[1]Анк_П!H47</f>
        <v>4.4000000000000004</v>
      </c>
      <c r="R44" s="98">
        <f>[1]Анк_П!I49/[1]Анк_П!I47</f>
        <v>4.6470588235294121</v>
      </c>
      <c r="S44" s="98">
        <f>[1]Анк_П!J49/[1]Анк_П!J47</f>
        <v>4.365384615384615</v>
      </c>
      <c r="T44" s="98">
        <f>[1]Анк_П!K49/[1]Анк_П!K47</f>
        <v>4.95</v>
      </c>
      <c r="U44" s="98">
        <f>[1]Анк_П!L49/[1]Анк_П!L47</f>
        <v>4.9183673469387754</v>
      </c>
      <c r="V44" s="98">
        <f>[1]Анк_П!M49/[1]Анк_П!M47</f>
        <v>4.258064516129032</v>
      </c>
      <c r="W44" s="98">
        <f>[1]Анк_П!N49/[1]Анк_П!N47</f>
        <v>4.333333333333333</v>
      </c>
      <c r="X44" s="98">
        <f>[1]Анк_П!O49/[1]Анк_П!O47</f>
        <v>4.4482758620689653</v>
      </c>
      <c r="Y44" s="98">
        <f>[1]Анк_П!P49/[1]Анк_П!P47</f>
        <v>4</v>
      </c>
      <c r="Z44" s="98">
        <f>[1]Анк_П!Q49/[1]Анк_П!Q47</f>
        <v>4.5853658536585362</v>
      </c>
      <c r="AA44" s="98">
        <f>[1]Анк_П!R49/[1]Анк_П!R47</f>
        <v>2.9166666666666665</v>
      </c>
      <c r="AC44" s="170">
        <f t="shared" si="3"/>
        <v>-3.1632653061224758E-2</v>
      </c>
      <c r="AD44" s="170">
        <f t="shared" si="4"/>
        <v>1.7976190476190479</v>
      </c>
    </row>
    <row r="45" spans="1:30" s="92" customFormat="1" ht="40.5" customHeight="1" x14ac:dyDescent="0.25">
      <c r="A45" s="220"/>
      <c r="B45" s="227" t="s">
        <v>129</v>
      </c>
      <c r="C45" s="223" t="s">
        <v>146</v>
      </c>
      <c r="D45" s="217">
        <v>56</v>
      </c>
      <c r="E45" s="104" t="s">
        <v>164</v>
      </c>
      <c r="F45" s="158" t="s">
        <v>167</v>
      </c>
      <c r="G45" s="158">
        <v>5</v>
      </c>
      <c r="H45" s="84" t="s">
        <v>42</v>
      </c>
      <c r="I45" s="159" t="s">
        <v>185</v>
      </c>
      <c r="J45" s="85">
        <f t="shared" si="0"/>
        <v>4.8646616541353387</v>
      </c>
      <c r="K45" s="85">
        <f t="shared" si="1"/>
        <v>3.342857142857143</v>
      </c>
      <c r="L45" s="85">
        <f t="shared" si="2"/>
        <v>4.1229553106348735</v>
      </c>
      <c r="M45" s="91">
        <f>([1]Анк_Р!D61+[1]Анк_П!D52)/([1]Анк_Р!D59+[1]Анк_П!D50)</f>
        <v>4.8125</v>
      </c>
      <c r="N45" s="91">
        <f>([1]Анк_Р!E61+[1]Анк_П!E52)/([1]Анк_Р!E59+[1]Анк_П!E50)</f>
        <v>4.0506329113924053</v>
      </c>
      <c r="O45" s="91">
        <f>([1]Анк_Р!F61+[1]Анк_П!F52)/([1]Анк_Р!F59+[1]Анк_П!F50)</f>
        <v>3.6914893617021276</v>
      </c>
      <c r="P45" s="91">
        <f>([1]Анк_Р!G61+[1]Анк_П!G52)/([1]Анк_Р!G59+[1]Анк_П!G50)</f>
        <v>3.342857142857143</v>
      </c>
      <c r="Q45" s="91">
        <f>([1]Анк_Р!H61+[1]Анк_П!H52)/([1]Анк_Р!H59+[1]Анк_П!H50)</f>
        <v>4.0540540540540544</v>
      </c>
      <c r="R45" s="91">
        <f>([1]Анк_Р!I61+[1]Анк_П!I52)/([1]Анк_Р!I59+[1]Анк_П!I50)</f>
        <v>4.2380952380952381</v>
      </c>
      <c r="S45" s="91">
        <f>([1]Анк_Р!J61+[1]Анк_П!J52)/([1]Анк_Р!J59+[1]Анк_П!J50)</f>
        <v>4.00390625</v>
      </c>
      <c r="T45" s="91">
        <f>([1]Анк_Р!K61+[1]Анк_П!K52)/([1]Анк_Р!K59+[1]Анк_П!K50)</f>
        <v>4.4754901960784315</v>
      </c>
      <c r="U45" s="91">
        <f>([1]Анк_Р!L61+[1]Анк_П!L52)/([1]Анк_Р!L59+[1]Анк_П!L50)</f>
        <v>4.8646616541353387</v>
      </c>
      <c r="V45" s="91">
        <f>([1]Анк_Р!M61+[1]Анк_П!M52)/([1]Анк_Р!M59+[1]Анк_П!M50)</f>
        <v>4.2009569377990434</v>
      </c>
      <c r="W45" s="91">
        <f>([1]Анк_Р!N61+[1]Анк_П!N52)/([1]Анк_Р!N59+[1]Анк_П!N50)</f>
        <v>3.9750000000000001</v>
      </c>
      <c r="X45" s="91">
        <f>([1]Анк_Р!O61+[1]Анк_П!O52)/([1]Анк_Р!O59+[1]Анк_П!O50)</f>
        <v>4.5177304964539005</v>
      </c>
      <c r="Y45" s="91">
        <f>([1]Анк_Р!P61+[1]Анк_П!P52)/([1]Анк_Р!P59+[1]Анк_П!P50)</f>
        <v>3.3846153846153846</v>
      </c>
      <c r="Z45" s="91">
        <f>([1]Анк_Р!Q61+[1]Анк_П!Q52)/([1]Анк_Р!Q59+[1]Анк_П!Q50)</f>
        <v>4.4972972972972975</v>
      </c>
      <c r="AA45" s="91">
        <f>([1]Анк_Р!R61+[1]Анк_П!R52)/([1]Анк_Р!R59+[1]Анк_П!R50)</f>
        <v>3.7350427350427351</v>
      </c>
      <c r="AC45" s="170">
        <f t="shared" si="3"/>
        <v>0</v>
      </c>
      <c r="AD45" s="170">
        <f t="shared" si="4"/>
        <v>0</v>
      </c>
    </row>
    <row r="46" spans="1:30" ht="38.25" x14ac:dyDescent="0.2">
      <c r="A46" s="220"/>
      <c r="B46" s="228"/>
      <c r="C46" s="224"/>
      <c r="D46" s="218"/>
      <c r="E46" s="97" t="str">
        <f>[1]Анк_Р!B59</f>
        <v>вопрос 20. Как бы Вы оценили возможность получения обучающимися психолого-педагогической, медицинской и социальной помощи</v>
      </c>
      <c r="F46" s="156" t="s">
        <v>168</v>
      </c>
      <c r="G46" s="8">
        <v>5</v>
      </c>
      <c r="H46" s="88" t="s">
        <v>42</v>
      </c>
      <c r="I46" s="89" t="s">
        <v>185</v>
      </c>
      <c r="J46" s="132">
        <f t="shared" si="0"/>
        <v>4.8452380952380949</v>
      </c>
      <c r="K46" s="132">
        <f t="shared" si="1"/>
        <v>2.9795918367346941</v>
      </c>
      <c r="L46" s="132">
        <f t="shared" si="2"/>
        <v>4.0610382856146137</v>
      </c>
      <c r="M46" s="98">
        <f>[1]Анк_Р!D61/[1]Анк_Р!D59</f>
        <v>4.8</v>
      </c>
      <c r="N46" s="98">
        <f>[1]Анк_Р!E61/[1]Анк_Р!E59</f>
        <v>3.8510638297872339</v>
      </c>
      <c r="O46" s="98">
        <f>[1]Анк_Р!F61/[1]Анк_Р!F59</f>
        <v>3.4848484848484849</v>
      </c>
      <c r="P46" s="98">
        <f>[1]Анк_Р!G61/[1]Анк_Р!G59</f>
        <v>2.9795918367346941</v>
      </c>
      <c r="Q46" s="98">
        <f>[1]Анк_Р!H61/[1]Анк_Р!H59</f>
        <v>3.9406779661016951</v>
      </c>
      <c r="R46" s="98">
        <f>[1]Анк_Р!I61/[1]Анк_Р!I59</f>
        <v>4.1880733944954125</v>
      </c>
      <c r="S46" s="98">
        <f>[1]Анк_Р!J61/[1]Анк_Р!J59</f>
        <v>3.9313725490196076</v>
      </c>
      <c r="T46" s="98">
        <f>[1]Анк_Р!K61/[1]Анк_Р!K59</f>
        <v>4.3597560975609753</v>
      </c>
      <c r="U46" s="98">
        <f>[1]Анк_Р!L61/[1]Анк_Р!L59</f>
        <v>4.8452380952380949</v>
      </c>
      <c r="V46" s="98">
        <f>[1]Анк_Р!M61/[1]Анк_Р!M59</f>
        <v>4.1629213483146064</v>
      </c>
      <c r="W46" s="98">
        <f>[1]Анк_Р!N61/[1]Анк_Р!N59</f>
        <v>3.9846153846153847</v>
      </c>
      <c r="X46" s="98">
        <f>[1]Анк_Р!O61/[1]Анк_Р!O59</f>
        <v>4.5178571428571432</v>
      </c>
      <c r="Y46" s="98">
        <f>[1]Анк_Р!P61/[1]Анк_Р!P59</f>
        <v>3.236842105263158</v>
      </c>
      <c r="Z46" s="98">
        <f>[1]Анк_Р!Q61/[1]Анк_Р!Q59</f>
        <v>4.4722222222222223</v>
      </c>
      <c r="AA46" s="98">
        <f>[1]Анк_Р!R61/[1]Анк_Р!R59</f>
        <v>4.1604938271604937</v>
      </c>
      <c r="AC46" s="170">
        <f t="shared" si="3"/>
        <v>0</v>
      </c>
      <c r="AD46" s="170">
        <f t="shared" si="4"/>
        <v>0</v>
      </c>
    </row>
    <row r="47" spans="1:30" ht="42.75" customHeight="1" x14ac:dyDescent="0.2">
      <c r="A47" s="220"/>
      <c r="B47" s="229"/>
      <c r="C47" s="225"/>
      <c r="D47" s="219"/>
      <c r="E47" s="97" t="str">
        <f>[1]Анк_П!B50</f>
        <v>вопрос 17. Как бы Вы оценили возможность получения обучающимися психолого-педагогической, медицинской и социальной помощи в организации</v>
      </c>
      <c r="F47" s="156" t="s">
        <v>169</v>
      </c>
      <c r="G47" s="8">
        <v>5</v>
      </c>
      <c r="H47" s="88" t="s">
        <v>42</v>
      </c>
      <c r="I47" s="89" t="s">
        <v>185</v>
      </c>
      <c r="J47" s="132">
        <f t="shared" si="0"/>
        <v>4.95</v>
      </c>
      <c r="K47" s="132">
        <f t="shared" si="1"/>
        <v>2.7777777777777777</v>
      </c>
      <c r="L47" s="132">
        <f t="shared" si="2"/>
        <v>4.3181988790168129</v>
      </c>
      <c r="M47" s="98">
        <f>[1]Анк_П!D52/[1]Анк_П!D50</f>
        <v>4.8461538461538458</v>
      </c>
      <c r="N47" s="98">
        <f>[1]Анк_П!E52/[1]Анк_П!E50</f>
        <v>4.34375</v>
      </c>
      <c r="O47" s="98">
        <f>[1]Анк_П!F52/[1]Анк_П!F50</f>
        <v>4.1785714285714288</v>
      </c>
      <c r="P47" s="98">
        <f>[1]Анк_П!G52/[1]Анк_П!G50</f>
        <v>4.1904761904761907</v>
      </c>
      <c r="Q47" s="98">
        <f>[1]Анк_П!H52/[1]Анк_П!H50</f>
        <v>4.5</v>
      </c>
      <c r="R47" s="98">
        <f>[1]Анк_П!I52/[1]Анк_П!I50</f>
        <v>4.5588235294117645</v>
      </c>
      <c r="S47" s="98">
        <f>[1]Анк_П!J52/[1]Анк_П!J50</f>
        <v>4.2884615384615383</v>
      </c>
      <c r="T47" s="98">
        <f>[1]Анк_П!K52/[1]Анк_П!K50</f>
        <v>4.95</v>
      </c>
      <c r="U47" s="98">
        <f>[1]Анк_П!L52/[1]Анк_П!L50</f>
        <v>4.8979591836734695</v>
      </c>
      <c r="V47" s="98">
        <f>[1]Анк_П!M52/[1]Анк_П!M50</f>
        <v>4.419354838709677</v>
      </c>
      <c r="W47" s="98">
        <f>[1]Анк_П!N52/[1]Анк_П!N50</f>
        <v>3.9333333333333331</v>
      </c>
      <c r="X47" s="98">
        <f>[1]Анк_П!O52/[1]Анк_П!O50</f>
        <v>4.5172413793103452</v>
      </c>
      <c r="Y47" s="98">
        <f>[1]Анк_П!P52/[1]Анк_П!P50</f>
        <v>3.7857142857142856</v>
      </c>
      <c r="Z47" s="98">
        <f>[1]Анк_П!Q52/[1]Анк_П!Q50</f>
        <v>4.5853658536585362</v>
      </c>
      <c r="AA47" s="98">
        <f>[1]Анк_П!R52/[1]Анк_П!R50</f>
        <v>2.7777777777777777</v>
      </c>
      <c r="AC47" s="170">
        <f t="shared" si="3"/>
        <v>-5.2040816326530681E-2</v>
      </c>
      <c r="AD47" s="170">
        <f t="shared" si="4"/>
        <v>1.412698412698413</v>
      </c>
    </row>
    <row r="48" spans="1:30" s="92" customFormat="1" ht="40.5" customHeight="1" x14ac:dyDescent="0.25">
      <c r="A48" s="220"/>
      <c r="B48" s="223" t="s">
        <v>130</v>
      </c>
      <c r="C48" s="223" t="s">
        <v>147</v>
      </c>
      <c r="D48" s="217">
        <v>61</v>
      </c>
      <c r="E48" s="104" t="s">
        <v>165</v>
      </c>
      <c r="F48" s="158" t="s">
        <v>167</v>
      </c>
      <c r="G48" s="158">
        <v>5</v>
      </c>
      <c r="H48" s="84" t="s">
        <v>42</v>
      </c>
      <c r="I48" s="159" t="s">
        <v>185</v>
      </c>
      <c r="J48" s="85">
        <f t="shared" si="0"/>
        <v>4.9010989010989015</v>
      </c>
      <c r="K48" s="85">
        <f t="shared" si="1"/>
        <v>3.8039215686274508</v>
      </c>
      <c r="L48" s="85">
        <f t="shared" si="2"/>
        <v>4.3715664429139247</v>
      </c>
      <c r="M48" s="106">
        <f>([1]Анк_Р!D64+[1]Анк_П!D55+[1]Анк_П!D64)/([1]Анк_Р!D62+[1]Анк_П!D53+[1]Анк_П!D62)</f>
        <v>4.8032786885245899</v>
      </c>
      <c r="N48" s="106">
        <f>([1]Анк_Р!E64+[1]Анк_П!E55+[1]Анк_П!E64)/([1]Анк_Р!E62+[1]Анк_П!E53+[1]Анк_П!E62)</f>
        <v>4.2162162162162158</v>
      </c>
      <c r="O48" s="106">
        <f>([1]Анк_Р!F64+[1]Анк_П!F55+[1]Анк_П!F64)/([1]Анк_Р!F62+[1]Анк_П!F53+[1]Анк_П!F62)</f>
        <v>4.1065573770491799</v>
      </c>
      <c r="P48" s="106">
        <f>([1]Анк_Р!G64+[1]Анк_П!G55+[1]Анк_П!G64)/([1]Анк_Р!G62+[1]Анк_П!G53+[1]Анк_П!G62)</f>
        <v>4.0164835164835164</v>
      </c>
      <c r="Q48" s="106">
        <f>([1]Анк_Р!H64+[1]Анк_П!H55+[1]Анк_П!H64)/([1]Анк_Р!H62+[1]Анк_П!H53+[1]Анк_П!H62)</f>
        <v>4.4831460674157304</v>
      </c>
      <c r="R48" s="106">
        <f>([1]Анк_Р!I64+[1]Анк_П!I55+[1]Анк_П!I64)/([1]Анк_Р!I62+[1]Анк_П!I53+[1]Анк_П!I62)</f>
        <v>4.5734265734265733</v>
      </c>
      <c r="S48" s="106">
        <f>([1]Анк_Р!J64+[1]Анк_П!J55+[1]Анк_П!J64)/([1]Анк_Р!J62+[1]Анк_П!J53+[1]Анк_П!J62)</f>
        <v>4.2305194805194803</v>
      </c>
      <c r="T48" s="106">
        <f>([1]Анк_Р!K64+[1]Анк_П!K55+[1]Анк_П!K64)/([1]Анк_Р!K62+[1]Анк_П!K53+[1]Анк_П!K62)</f>
        <v>4.6967213114754101</v>
      </c>
      <c r="U48" s="106">
        <f>([1]Анк_Р!L64+[1]Анк_П!L55+[1]Анк_П!L64)/([1]Анк_Р!L62+[1]Анк_П!L53+[1]Анк_П!L62)</f>
        <v>4.9010989010989015</v>
      </c>
      <c r="V48" s="106">
        <f>([1]Анк_Р!M64+[1]Анк_П!M55+[1]Анк_П!M64)/([1]Анк_Р!M62+[1]Анк_П!M53+[1]Анк_П!M62)</f>
        <v>4.4375</v>
      </c>
      <c r="W48" s="106">
        <f>([1]Анк_Р!N64+[1]Анк_П!N55+[1]Анк_П!N64)/([1]Анк_Р!N62+[1]Анк_П!N53+[1]Анк_П!N62)</f>
        <v>4.3684210526315788</v>
      </c>
      <c r="X48" s="106">
        <f>([1]Анк_Р!O64+[1]Анк_П!O55+[1]Анк_П!O64)/([1]Анк_Р!O62+[1]Анк_П!O53+[1]Анк_П!O62)</f>
        <v>4.5352941176470587</v>
      </c>
      <c r="Y48" s="106">
        <f>([1]Анк_Р!P64+[1]Анк_П!P55+[1]Анк_П!P64)/([1]Анк_Р!P62+[1]Анк_П!P53+[1]Анк_П!P62)</f>
        <v>3.8787878787878789</v>
      </c>
      <c r="Z48" s="106">
        <f>([1]Анк_Р!Q64+[1]Анк_П!Q55+[1]Анк_П!Q64)/([1]Анк_Р!Q62+[1]Анк_П!Q53+[1]Анк_П!Q62)</f>
        <v>4.5221238938053094</v>
      </c>
      <c r="AA48" s="106">
        <f>([1]Анк_Р!R64+[1]Анк_П!R55+[1]Анк_П!R64)/([1]Анк_Р!R62+[1]Анк_П!R53+[1]Анк_П!R62)</f>
        <v>3.8039215686274508</v>
      </c>
      <c r="AC48" s="170">
        <f t="shared" si="3"/>
        <v>0</v>
      </c>
      <c r="AD48" s="170">
        <f t="shared" si="4"/>
        <v>0.21256194785606564</v>
      </c>
    </row>
    <row r="49" spans="1:30" ht="43.5" customHeight="1" x14ac:dyDescent="0.2">
      <c r="A49" s="220"/>
      <c r="B49" s="224"/>
      <c r="C49" s="224"/>
      <c r="D49" s="218"/>
      <c r="E49" s="97" t="str">
        <f>[1]Анк_Р!B62</f>
        <v>вопрос 21. Как бы Вы оценили условия организации обучения и воспитания обучающихся с ограниченными возможностями здоровья и инвалидов</v>
      </c>
      <c r="F49" s="156" t="s">
        <v>168</v>
      </c>
      <c r="G49" s="8">
        <v>5</v>
      </c>
      <c r="H49" s="88" t="s">
        <v>42</v>
      </c>
      <c r="I49" s="89" t="s">
        <v>185</v>
      </c>
      <c r="J49" s="132">
        <f t="shared" si="0"/>
        <v>4.8690476190476186</v>
      </c>
      <c r="K49" s="132">
        <f t="shared" si="1"/>
        <v>4.0263157894736841</v>
      </c>
      <c r="L49" s="132">
        <f t="shared" si="2"/>
        <v>4.5307552688774999</v>
      </c>
      <c r="M49" s="98">
        <f>[1]Анк_Р!D64/[1]Анк_Р!D62</f>
        <v>4.8571428571428568</v>
      </c>
      <c r="N49" s="98">
        <f>[1]Анк_Р!E64/[1]Анк_Р!E62</f>
        <v>4.3404255319148932</v>
      </c>
      <c r="O49" s="98">
        <f>[1]Анк_Р!F64/[1]Анк_Р!F62</f>
        <v>4.2575757575757578</v>
      </c>
      <c r="P49" s="98">
        <f>[1]Анк_Р!G64/[1]Анк_Р!G62</f>
        <v>4.1428571428571432</v>
      </c>
      <c r="Q49" s="98">
        <f>[1]Анк_Р!H64/[1]Анк_Р!H62</f>
        <v>4.6186440677966099</v>
      </c>
      <c r="R49" s="98">
        <f>[1]Анк_Р!I64/[1]Анк_Р!I62</f>
        <v>4.6376146788990829</v>
      </c>
      <c r="S49" s="98">
        <f>[1]Анк_Р!J64/[1]Анк_Р!J62</f>
        <v>4.6568627450980395</v>
      </c>
      <c r="T49" s="98">
        <f>[1]Анк_Р!K64/[1]Анк_Р!K62</f>
        <v>4.6768292682926829</v>
      </c>
      <c r="U49" s="98">
        <f>[1]Анк_Р!L64/[1]Анк_Р!L62</f>
        <v>4.8690476190476186</v>
      </c>
      <c r="V49" s="98">
        <f>[1]Анк_Р!M64/[1]Анк_Р!M62</f>
        <v>4.5280898876404496</v>
      </c>
      <c r="W49" s="98">
        <f>[1]Анк_Р!N64/[1]Анк_Р!N62</f>
        <v>4.4461538461538463</v>
      </c>
      <c r="X49" s="98">
        <f>[1]Анк_Р!O64/[1]Анк_Р!O62</f>
        <v>4.5982142857142856</v>
      </c>
      <c r="Y49" s="98">
        <f>[1]Анк_Р!P64/[1]Анк_Р!P62</f>
        <v>4.0263157894736841</v>
      </c>
      <c r="Z49" s="98">
        <f>[1]Анк_Р!Q64/[1]Анк_Р!Q62</f>
        <v>4.5277777777777777</v>
      </c>
      <c r="AA49" s="98">
        <f>[1]Анк_Р!R64/[1]Анк_Р!R62</f>
        <v>4.7777777777777777</v>
      </c>
      <c r="AC49" s="170">
        <f t="shared" si="3"/>
        <v>0</v>
      </c>
      <c r="AD49" s="170">
        <f t="shared" si="4"/>
        <v>0.11654135338345917</v>
      </c>
    </row>
    <row r="50" spans="1:30" ht="42.75" customHeight="1" x14ac:dyDescent="0.2">
      <c r="A50" s="220"/>
      <c r="B50" s="224"/>
      <c r="C50" s="224"/>
      <c r="D50" s="218"/>
      <c r="E50" s="97" t="str">
        <f>[1]Анк_П!B53</f>
        <v xml:space="preserve">вопрос 18. Как бы Вы оценили условия организации обучения и воспитания обучающихся с ограниченными возможностями здоровья и инвалидов </v>
      </c>
      <c r="F50" s="156" t="s">
        <v>169</v>
      </c>
      <c r="G50" s="8">
        <v>5</v>
      </c>
      <c r="H50" s="88" t="s">
        <v>42</v>
      </c>
      <c r="I50" s="89" t="s">
        <v>185</v>
      </c>
      <c r="J50" s="132">
        <f t="shared" si="0"/>
        <v>4.9387755102040813</v>
      </c>
      <c r="K50" s="132">
        <f t="shared" si="1"/>
        <v>2.4444444444444446</v>
      </c>
      <c r="L50" s="132">
        <f t="shared" si="2"/>
        <v>4.1774871394541737</v>
      </c>
      <c r="M50" s="98">
        <f>[1]Анк_П!D55/[1]Анк_П!D53</f>
        <v>4.8461538461538458</v>
      </c>
      <c r="N50" s="98">
        <f>[1]Анк_П!E55/[1]Анк_П!E53</f>
        <v>4.3125</v>
      </c>
      <c r="O50" s="98">
        <f>[1]Анк_П!F55/[1]Анк_П!F53</f>
        <v>3.9642857142857144</v>
      </c>
      <c r="P50" s="98">
        <f>[1]Анк_П!G55/[1]Анк_П!G53</f>
        <v>4.166666666666667</v>
      </c>
      <c r="Q50" s="98">
        <f>[1]Анк_П!H55/[1]Анк_П!H53</f>
        <v>4.2333333333333334</v>
      </c>
      <c r="R50" s="98">
        <f>[1]Анк_П!I55/[1]Анк_П!I53</f>
        <v>4.3529411764705879</v>
      </c>
      <c r="S50" s="98">
        <f>[1]Анк_П!J55/[1]Анк_П!J53</f>
        <v>3.6923076923076925</v>
      </c>
      <c r="T50" s="98">
        <f>[1]Анк_П!K55/[1]Анк_П!K53</f>
        <v>4.875</v>
      </c>
      <c r="U50" s="98">
        <f>[1]Анк_П!L55/[1]Анк_П!L53</f>
        <v>4.9387755102040813</v>
      </c>
      <c r="V50" s="98">
        <f>[1]Анк_П!M55/[1]Анк_П!M53</f>
        <v>4.096774193548387</v>
      </c>
      <c r="W50" s="98">
        <f>[1]Анк_П!N55/[1]Анк_П!N53</f>
        <v>4.1333333333333337</v>
      </c>
      <c r="X50" s="98">
        <f>[1]Анк_П!O55/[1]Анк_П!O53</f>
        <v>4.3793103448275863</v>
      </c>
      <c r="Y50" s="98">
        <f>[1]Анк_П!P55/[1]Анк_П!P53</f>
        <v>3.7142857142857144</v>
      </c>
      <c r="Z50" s="98">
        <f>[1]Анк_П!Q55/[1]Анк_П!Q53</f>
        <v>4.5121951219512191</v>
      </c>
      <c r="AA50" s="98">
        <f>[1]Анк_П!R55/[1]Анк_П!R53</f>
        <v>2.4444444444444446</v>
      </c>
      <c r="AC50" s="170">
        <f t="shared" si="3"/>
        <v>0</v>
      </c>
      <c r="AD50" s="170">
        <f t="shared" si="4"/>
        <v>1.7222222222222223</v>
      </c>
    </row>
    <row r="51" spans="1:30" ht="42.75" customHeight="1" x14ac:dyDescent="0.2">
      <c r="A51" s="220"/>
      <c r="B51" s="225"/>
      <c r="C51" s="224"/>
      <c r="D51" s="219"/>
      <c r="E51" s="97" t="str">
        <f>[1]Анк_П!B62</f>
        <v>вопрос 21. Готовы ли Вы к работе с детьми с ограниченными возможностями здоровья?</v>
      </c>
      <c r="F51" s="156" t="s">
        <v>169</v>
      </c>
      <c r="G51" s="8">
        <v>5</v>
      </c>
      <c r="H51" s="88" t="s">
        <v>42</v>
      </c>
      <c r="I51" s="89" t="s">
        <v>185</v>
      </c>
      <c r="J51" s="132">
        <f t="shared" si="0"/>
        <v>4.9183673469387754</v>
      </c>
      <c r="K51" s="132">
        <f t="shared" si="1"/>
        <v>2.9722222222222223</v>
      </c>
      <c r="L51" s="132">
        <f t="shared" si="2"/>
        <v>4.087621733055645</v>
      </c>
      <c r="M51" s="98">
        <f>[1]Анк_П!D64/[1]Анк_П!D62</f>
        <v>4.615384615384615</v>
      </c>
      <c r="N51" s="98">
        <f>[1]Анк_П!E64/[1]Анк_П!E62</f>
        <v>3.9375</v>
      </c>
      <c r="O51" s="98">
        <f>[1]Анк_П!F64/[1]Анк_П!F62</f>
        <v>3.8928571428571428</v>
      </c>
      <c r="P51" s="98">
        <f>[1]Анк_П!G64/[1]Анк_П!G62</f>
        <v>3.5714285714285716</v>
      </c>
      <c r="Q51" s="98">
        <f>[1]Анк_П!H64/[1]Анк_П!H62</f>
        <v>4.2</v>
      </c>
      <c r="R51" s="98">
        <f>[1]Анк_П!I64/[1]Анк_П!I62</f>
        <v>4.382352941176471</v>
      </c>
      <c r="S51" s="98">
        <f>[1]Анк_П!J64/[1]Анк_П!J62</f>
        <v>3.0961538461538463</v>
      </c>
      <c r="T51" s="98">
        <f>[1]Анк_П!K64/[1]Анк_П!K62</f>
        <v>4.5999999999999996</v>
      </c>
      <c r="U51" s="98">
        <f>[1]Анк_П!L64/[1]Анк_П!L62</f>
        <v>4.9183673469387754</v>
      </c>
      <c r="V51" s="98">
        <f>[1]Анк_П!M64/[1]Анк_П!M62</f>
        <v>4.258064516129032</v>
      </c>
      <c r="W51" s="98">
        <f>[1]Анк_П!N64/[1]Анк_П!N62</f>
        <v>4.2666666666666666</v>
      </c>
      <c r="X51" s="98">
        <f>[1]Анк_П!O64/[1]Анк_П!O62</f>
        <v>4.4482758620689653</v>
      </c>
      <c r="Y51" s="98">
        <f>[1]Анк_П!P64/[1]Анк_П!P62</f>
        <v>3.6428571428571428</v>
      </c>
      <c r="Z51" s="98">
        <f>[1]Анк_П!Q64/[1]Анк_П!Q62</f>
        <v>4.5121951219512191</v>
      </c>
      <c r="AA51" s="98">
        <f>[1]Анк_П!R64/[1]Анк_П!R62</f>
        <v>2.9722222222222223</v>
      </c>
      <c r="AC51" s="170">
        <f t="shared" si="3"/>
        <v>0</v>
      </c>
      <c r="AD51" s="170">
        <f t="shared" si="4"/>
        <v>0.5992063492063493</v>
      </c>
    </row>
    <row r="52" spans="1:30" s="100" customFormat="1" ht="13.5" x14ac:dyDescent="0.2">
      <c r="A52" s="220"/>
      <c r="B52" s="99"/>
      <c r="C52" s="107"/>
      <c r="D52" s="101"/>
      <c r="E52" s="99"/>
      <c r="F52" s="107"/>
      <c r="G52" s="103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C52" s="170">
        <f t="shared" si="3"/>
        <v>0</v>
      </c>
      <c r="AD52" s="170">
        <f t="shared" si="4"/>
        <v>0</v>
      </c>
    </row>
    <row r="53" spans="1:30" s="92" customFormat="1" ht="100.5" customHeight="1" x14ac:dyDescent="0.25">
      <c r="A53" s="222" t="s">
        <v>117</v>
      </c>
      <c r="B53" s="230" t="s">
        <v>131</v>
      </c>
      <c r="C53" s="230" t="s">
        <v>148</v>
      </c>
      <c r="D53" s="217">
        <v>62</v>
      </c>
      <c r="E53" s="104" t="s">
        <v>71</v>
      </c>
      <c r="F53" s="158" t="s">
        <v>167</v>
      </c>
      <c r="G53" s="158">
        <v>10</v>
      </c>
      <c r="H53" s="159" t="s">
        <v>204</v>
      </c>
      <c r="I53" s="159" t="s">
        <v>173</v>
      </c>
      <c r="J53" s="85">
        <f t="shared" si="0"/>
        <v>10</v>
      </c>
      <c r="K53" s="85">
        <f t="shared" si="1"/>
        <v>8.6842105263157894</v>
      </c>
      <c r="L53" s="85">
        <f t="shared" si="2"/>
        <v>9.5987850681301339</v>
      </c>
      <c r="M53" s="91">
        <f t="shared" ref="M53:AA53" si="5">M54</f>
        <v>9.7142857142857135</v>
      </c>
      <c r="N53" s="91">
        <f t="shared" si="5"/>
        <v>8.7234042553191493</v>
      </c>
      <c r="O53" s="91">
        <f t="shared" si="5"/>
        <v>8.7878787878787872</v>
      </c>
      <c r="P53" s="91">
        <f t="shared" si="5"/>
        <v>9.2857142857142865</v>
      </c>
      <c r="Q53" s="91">
        <f t="shared" si="5"/>
        <v>9.7457627118644066</v>
      </c>
      <c r="R53" s="91">
        <f t="shared" si="5"/>
        <v>10</v>
      </c>
      <c r="S53" s="91">
        <f t="shared" si="5"/>
        <v>9.9019607843137258</v>
      </c>
      <c r="T53" s="91">
        <f t="shared" si="5"/>
        <v>9.8780487804878057</v>
      </c>
      <c r="U53" s="91">
        <f t="shared" si="5"/>
        <v>10</v>
      </c>
      <c r="V53" s="91">
        <f t="shared" si="5"/>
        <v>9.7752808988764031</v>
      </c>
      <c r="W53" s="91">
        <f t="shared" si="5"/>
        <v>10</v>
      </c>
      <c r="X53" s="91">
        <f t="shared" si="5"/>
        <v>9.7321428571428577</v>
      </c>
      <c r="Y53" s="91">
        <f t="shared" si="5"/>
        <v>8.6842105263157894</v>
      </c>
      <c r="Z53" s="91">
        <f t="shared" si="5"/>
        <v>10</v>
      </c>
      <c r="AA53" s="91">
        <f t="shared" si="5"/>
        <v>9.7530864197530871</v>
      </c>
      <c r="AC53" s="170">
        <f t="shared" si="3"/>
        <v>0</v>
      </c>
      <c r="AD53" s="170">
        <f t="shared" si="4"/>
        <v>0.6015037593984971</v>
      </c>
    </row>
    <row r="54" spans="1:30" ht="96" customHeight="1" x14ac:dyDescent="0.2">
      <c r="A54" s="222"/>
      <c r="B54" s="231"/>
      <c r="C54" s="231"/>
      <c r="D54" s="218"/>
      <c r="E54" s="97" t="str">
        <f>[1]Анк_Р!B65</f>
        <v>вопрос 22. Как бы Вы оценили доброжелательность и вежливость работников организации</v>
      </c>
      <c r="F54" s="156" t="s">
        <v>168</v>
      </c>
      <c r="G54" s="88">
        <v>10</v>
      </c>
      <c r="H54" s="8" t="s">
        <v>204</v>
      </c>
      <c r="I54" s="89" t="s">
        <v>173</v>
      </c>
      <c r="J54" s="132">
        <f t="shared" si="0"/>
        <v>10</v>
      </c>
      <c r="K54" s="132">
        <f t="shared" si="1"/>
        <v>8.6842105263157894</v>
      </c>
      <c r="L54" s="132">
        <f t="shared" si="2"/>
        <v>9.5987850681301339</v>
      </c>
      <c r="M54" s="98">
        <f>[1]Анк_Р!D66/[1]Анк_Р!D65*10</f>
        <v>9.7142857142857135</v>
      </c>
      <c r="N54" s="98">
        <f>[1]Анк_Р!E66/[1]Анк_Р!E65*10</f>
        <v>8.7234042553191493</v>
      </c>
      <c r="O54" s="98">
        <f>[1]Анк_Р!F66/[1]Анк_Р!F65*10</f>
        <v>8.7878787878787872</v>
      </c>
      <c r="P54" s="98">
        <f>[1]Анк_Р!G66/[1]Анк_Р!G65*10</f>
        <v>9.2857142857142865</v>
      </c>
      <c r="Q54" s="98">
        <f>[1]Анк_Р!H66/[1]Анк_Р!H65*10</f>
        <v>9.7457627118644066</v>
      </c>
      <c r="R54" s="98">
        <f>[1]Анк_Р!I66/[1]Анк_Р!I65*10</f>
        <v>10</v>
      </c>
      <c r="S54" s="98">
        <f>[1]Анк_Р!J66/[1]Анк_Р!J65*10</f>
        <v>9.9019607843137258</v>
      </c>
      <c r="T54" s="98">
        <f>[1]Анк_Р!K66/[1]Анк_Р!K65*10</f>
        <v>9.8780487804878057</v>
      </c>
      <c r="U54" s="98">
        <f>[1]Анк_Р!L66/[1]Анк_Р!L65*10</f>
        <v>10</v>
      </c>
      <c r="V54" s="98">
        <f>[1]Анк_Р!M66/[1]Анк_Р!M65*10</f>
        <v>9.7752808988764031</v>
      </c>
      <c r="W54" s="98">
        <f>[1]Анк_Р!N66/[1]Анк_Р!N65*10</f>
        <v>10</v>
      </c>
      <c r="X54" s="98">
        <f>[1]Анк_Р!O66/[1]Анк_Р!O65*10</f>
        <v>9.7321428571428577</v>
      </c>
      <c r="Y54" s="98">
        <f>[1]Анк_Р!P66/[1]Анк_Р!P65*10</f>
        <v>8.6842105263157894</v>
      </c>
      <c r="Z54" s="98">
        <f>[1]Анк_Р!Q66/[1]Анк_Р!Q65*10</f>
        <v>10</v>
      </c>
      <c r="AA54" s="98">
        <f>[1]Анк_Р!R66/[1]Анк_Р!R65*10</f>
        <v>9.7530864197530871</v>
      </c>
      <c r="AC54" s="170">
        <f t="shared" si="3"/>
        <v>0</v>
      </c>
      <c r="AD54" s="170">
        <f t="shared" si="4"/>
        <v>0.6015037593984971</v>
      </c>
    </row>
    <row r="55" spans="1:30" s="92" customFormat="1" ht="95.25" customHeight="1" x14ac:dyDescent="0.25">
      <c r="A55" s="222"/>
      <c r="B55" s="227" t="s">
        <v>132</v>
      </c>
      <c r="C55" s="227" t="s">
        <v>149</v>
      </c>
      <c r="D55" s="217">
        <v>63</v>
      </c>
      <c r="E55" s="104" t="s">
        <v>73</v>
      </c>
      <c r="F55" s="158" t="s">
        <v>167</v>
      </c>
      <c r="G55" s="158">
        <v>10</v>
      </c>
      <c r="H55" s="159" t="s">
        <v>225</v>
      </c>
      <c r="I55" s="159" t="s">
        <v>173</v>
      </c>
      <c r="J55" s="85">
        <f t="shared" si="0"/>
        <v>10</v>
      </c>
      <c r="K55" s="85">
        <f t="shared" si="1"/>
        <v>8.1578947368421044</v>
      </c>
      <c r="L55" s="85">
        <f t="shared" si="2"/>
        <v>9.5928669173490313</v>
      </c>
      <c r="M55" s="91">
        <f t="shared" ref="M55:AA55" si="6">M56</f>
        <v>10</v>
      </c>
      <c r="N55" s="91">
        <f t="shared" si="6"/>
        <v>9.1489361702127656</v>
      </c>
      <c r="O55" s="91">
        <f t="shared" si="6"/>
        <v>8.7878787878787872</v>
      </c>
      <c r="P55" s="91">
        <f t="shared" si="6"/>
        <v>8.8775510204081627</v>
      </c>
      <c r="Q55" s="91">
        <f t="shared" si="6"/>
        <v>9.5762711864406782</v>
      </c>
      <c r="R55" s="91">
        <f t="shared" si="6"/>
        <v>10</v>
      </c>
      <c r="S55" s="91">
        <f t="shared" si="6"/>
        <v>9.8529411764705888</v>
      </c>
      <c r="T55" s="91">
        <f t="shared" si="6"/>
        <v>9.9390243902439028</v>
      </c>
      <c r="U55" s="91">
        <f t="shared" si="6"/>
        <v>10</v>
      </c>
      <c r="V55" s="91">
        <f t="shared" si="6"/>
        <v>9.9438202247191008</v>
      </c>
      <c r="W55" s="91">
        <f t="shared" si="6"/>
        <v>10</v>
      </c>
      <c r="X55" s="91">
        <f t="shared" si="6"/>
        <v>9.7321428571428577</v>
      </c>
      <c r="Y55" s="91">
        <f t="shared" si="6"/>
        <v>8.1578947368421044</v>
      </c>
      <c r="Z55" s="91">
        <f t="shared" si="6"/>
        <v>10</v>
      </c>
      <c r="AA55" s="91">
        <f t="shared" si="6"/>
        <v>9.8765432098765427</v>
      </c>
      <c r="AC55" s="170">
        <f t="shared" si="3"/>
        <v>0</v>
      </c>
      <c r="AD55" s="170">
        <f t="shared" si="4"/>
        <v>0.71965628356605826</v>
      </c>
    </row>
    <row r="56" spans="1:30" ht="87" customHeight="1" x14ac:dyDescent="0.2">
      <c r="A56" s="222"/>
      <c r="B56" s="228"/>
      <c r="C56" s="228"/>
      <c r="D56" s="218"/>
      <c r="E56" s="97" t="str">
        <f>[1]Анк_Р!B68</f>
        <v>вопрос 23. Как бы Вы оценили компетентность (профессионализм) работников организации</v>
      </c>
      <c r="F56" s="156" t="s">
        <v>168</v>
      </c>
      <c r="G56" s="88">
        <v>10</v>
      </c>
      <c r="H56" s="8" t="s">
        <v>204</v>
      </c>
      <c r="I56" s="89" t="s">
        <v>173</v>
      </c>
      <c r="J56" s="132">
        <f t="shared" si="0"/>
        <v>10</v>
      </c>
      <c r="K56" s="132">
        <f t="shared" si="1"/>
        <v>8.1578947368421044</v>
      </c>
      <c r="L56" s="132">
        <f t="shared" si="2"/>
        <v>9.5928669173490313</v>
      </c>
      <c r="M56" s="98">
        <f>[1]Анк_Р!D69/[1]Анк_Р!D68*10</f>
        <v>10</v>
      </c>
      <c r="N56" s="98">
        <f>[1]Анк_Р!E69/[1]Анк_Р!E68*10</f>
        <v>9.1489361702127656</v>
      </c>
      <c r="O56" s="98">
        <f>[1]Анк_Р!F69/[1]Анк_Р!F68*10</f>
        <v>8.7878787878787872</v>
      </c>
      <c r="P56" s="98">
        <f>[1]Анк_Р!G69/[1]Анк_Р!G68*10</f>
        <v>8.8775510204081627</v>
      </c>
      <c r="Q56" s="98">
        <f>[1]Анк_Р!H69/[1]Анк_Р!H68*10</f>
        <v>9.5762711864406782</v>
      </c>
      <c r="R56" s="98">
        <f>[1]Анк_Р!I69/[1]Анк_Р!I68*10</f>
        <v>10</v>
      </c>
      <c r="S56" s="98">
        <f>[1]Анк_Р!J69/[1]Анк_Р!J68*10</f>
        <v>9.8529411764705888</v>
      </c>
      <c r="T56" s="98">
        <f>[1]Анк_Р!K69/[1]Анк_Р!K68*10</f>
        <v>9.9390243902439028</v>
      </c>
      <c r="U56" s="98">
        <f>[1]Анк_Р!L69/[1]Анк_Р!L68*10</f>
        <v>10</v>
      </c>
      <c r="V56" s="98">
        <f>[1]Анк_Р!M69/[1]Анк_Р!M68*10</f>
        <v>9.9438202247191008</v>
      </c>
      <c r="W56" s="98">
        <f>[1]Анк_Р!N69/[1]Анк_Р!N68*10</f>
        <v>10</v>
      </c>
      <c r="X56" s="98">
        <f>[1]Анк_Р!O69/[1]Анк_Р!O68*10</f>
        <v>9.7321428571428577</v>
      </c>
      <c r="Y56" s="98">
        <f>[1]Анк_Р!P69/[1]Анк_Р!P68*10</f>
        <v>8.1578947368421044</v>
      </c>
      <c r="Z56" s="98">
        <f>[1]Анк_Р!Q69/[1]Анк_Р!Q68*10</f>
        <v>10</v>
      </c>
      <c r="AA56" s="98">
        <f>[1]Анк_Р!R69/[1]Анк_Р!R68*10</f>
        <v>9.8765432098765427</v>
      </c>
      <c r="AC56" s="170">
        <f t="shared" si="3"/>
        <v>0</v>
      </c>
      <c r="AD56" s="170">
        <f t="shared" si="4"/>
        <v>0.71965628356605826</v>
      </c>
    </row>
    <row r="57" spans="1:30" s="109" customFormat="1" ht="13.5" x14ac:dyDescent="0.2">
      <c r="A57" s="222"/>
      <c r="B57" s="99"/>
      <c r="C57" s="99"/>
      <c r="D57" s="99"/>
      <c r="E57" s="99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C57" s="170">
        <f t="shared" si="3"/>
        <v>0</v>
      </c>
      <c r="AD57" s="170">
        <f t="shared" si="4"/>
        <v>0</v>
      </c>
    </row>
    <row r="58" spans="1:30" ht="94.5" customHeight="1" x14ac:dyDescent="0.2">
      <c r="A58" s="222" t="s">
        <v>118</v>
      </c>
      <c r="B58" s="230" t="s">
        <v>133</v>
      </c>
      <c r="C58" s="230" t="s">
        <v>150</v>
      </c>
      <c r="D58" s="232">
        <v>64</v>
      </c>
      <c r="E58" s="104" t="s">
        <v>75</v>
      </c>
      <c r="F58" s="158" t="s">
        <v>167</v>
      </c>
      <c r="G58" s="158">
        <v>10</v>
      </c>
      <c r="H58" s="159" t="s">
        <v>204</v>
      </c>
      <c r="I58" s="159" t="s">
        <v>173</v>
      </c>
      <c r="J58" s="85">
        <f t="shared" si="0"/>
        <v>10</v>
      </c>
      <c r="K58" s="85">
        <f t="shared" si="1"/>
        <v>4.795918367346939</v>
      </c>
      <c r="L58" s="85">
        <f t="shared" si="2"/>
        <v>9.0602232043129121</v>
      </c>
      <c r="M58" s="91">
        <f t="shared" ref="M58:AA58" si="7">M59</f>
        <v>9.7142857142857135</v>
      </c>
      <c r="N58" s="91">
        <f t="shared" si="7"/>
        <v>8.2978723404255312</v>
      </c>
      <c r="O58" s="91">
        <f t="shared" si="7"/>
        <v>8.7878787878787872</v>
      </c>
      <c r="P58" s="91">
        <f t="shared" si="7"/>
        <v>4.795918367346939</v>
      </c>
      <c r="Q58" s="91">
        <f t="shared" si="7"/>
        <v>8.3898305084745761</v>
      </c>
      <c r="R58" s="91">
        <f t="shared" si="7"/>
        <v>10</v>
      </c>
      <c r="S58" s="91">
        <f t="shared" si="7"/>
        <v>8.9215686274509807</v>
      </c>
      <c r="T58" s="91">
        <f t="shared" si="7"/>
        <v>9.4512195121951219</v>
      </c>
      <c r="U58" s="91">
        <f t="shared" si="7"/>
        <v>9.8809523809523814</v>
      </c>
      <c r="V58" s="91">
        <f t="shared" si="7"/>
        <v>9.4943820224719104</v>
      </c>
      <c r="W58" s="91">
        <f t="shared" si="7"/>
        <v>10</v>
      </c>
      <c r="X58" s="91">
        <f t="shared" si="7"/>
        <v>9.7321428571428577</v>
      </c>
      <c r="Y58" s="91">
        <f t="shared" si="7"/>
        <v>8.6842105263157894</v>
      </c>
      <c r="Z58" s="91">
        <f t="shared" si="7"/>
        <v>10</v>
      </c>
      <c r="AA58" s="91">
        <f t="shared" si="7"/>
        <v>9.7530864197530871</v>
      </c>
      <c r="AC58" s="170">
        <f t="shared" si="3"/>
        <v>-0.11904761904761862</v>
      </c>
      <c r="AD58" s="170">
        <f t="shared" si="4"/>
        <v>0</v>
      </c>
    </row>
    <row r="59" spans="1:30" ht="83.25" customHeight="1" x14ac:dyDescent="0.2">
      <c r="A59" s="222"/>
      <c r="B59" s="231"/>
      <c r="C59" s="231"/>
      <c r="D59" s="233"/>
      <c r="E59" s="97" t="str">
        <f>[1]Анк_Р!B29</f>
        <v>вопрос 10. Как бы Вы оценили оснащенность организации компьютерами, техническими средствами, учебным оборудованием, программным обеспечением</v>
      </c>
      <c r="F59" s="156" t="s">
        <v>168</v>
      </c>
      <c r="G59" s="88">
        <v>10</v>
      </c>
      <c r="H59" s="8" t="s">
        <v>204</v>
      </c>
      <c r="I59" s="89" t="s">
        <v>173</v>
      </c>
      <c r="J59" s="132">
        <f t="shared" si="0"/>
        <v>10</v>
      </c>
      <c r="K59" s="132">
        <f t="shared" si="1"/>
        <v>4.795918367346939</v>
      </c>
      <c r="L59" s="132">
        <f t="shared" si="2"/>
        <v>9.0602232043129121</v>
      </c>
      <c r="M59" s="98">
        <f>[1]Анк_Р!D30/[1]Анк_Р!D29*10</f>
        <v>9.7142857142857135</v>
      </c>
      <c r="N59" s="98">
        <f>[1]Анк_Р!E30/[1]Анк_Р!E29*10</f>
        <v>8.2978723404255312</v>
      </c>
      <c r="O59" s="98">
        <f>[1]Анк_Р!F30/[1]Анк_Р!F29*10</f>
        <v>8.7878787878787872</v>
      </c>
      <c r="P59" s="98">
        <f>[1]Анк_Р!G30/[1]Анк_Р!G29*10</f>
        <v>4.795918367346939</v>
      </c>
      <c r="Q59" s="98">
        <f>[1]Анк_Р!H30/[1]Анк_Р!H29*10</f>
        <v>8.3898305084745761</v>
      </c>
      <c r="R59" s="98">
        <f>[1]Анк_Р!I30/[1]Анк_Р!I29*10</f>
        <v>10</v>
      </c>
      <c r="S59" s="98">
        <f>[1]Анк_Р!J30/[1]Анк_Р!J29*10</f>
        <v>8.9215686274509807</v>
      </c>
      <c r="T59" s="98">
        <f>[1]Анк_Р!K30/[1]Анк_Р!K29*10</f>
        <v>9.4512195121951219</v>
      </c>
      <c r="U59" s="98">
        <f>[1]Анк_Р!L30/[1]Анк_Р!L29*10</f>
        <v>9.8809523809523814</v>
      </c>
      <c r="V59" s="98">
        <f>[1]Анк_Р!M30/[1]Анк_Р!M29*10</f>
        <v>9.4943820224719104</v>
      </c>
      <c r="W59" s="98">
        <f>[1]Анк_Р!N30/[1]Анк_Р!N29*10</f>
        <v>10</v>
      </c>
      <c r="X59" s="98">
        <f>[1]Анк_Р!O30/[1]Анк_Р!O29*10</f>
        <v>9.7321428571428577</v>
      </c>
      <c r="Y59" s="98">
        <f>[1]Анк_Р!P30/[1]Анк_Р!P29*10</f>
        <v>8.6842105263157894</v>
      </c>
      <c r="Z59" s="98">
        <f>[1]Анк_Р!Q30/[1]Анк_Р!Q29*10</f>
        <v>10</v>
      </c>
      <c r="AA59" s="98">
        <f>[1]Анк_Р!R30/[1]Анк_Р!R29*10</f>
        <v>9.7530864197530871</v>
      </c>
      <c r="AC59" s="170">
        <f t="shared" si="3"/>
        <v>-0.11904761904761862</v>
      </c>
      <c r="AD59" s="170">
        <f t="shared" si="4"/>
        <v>0</v>
      </c>
    </row>
    <row r="60" spans="1:30" s="92" customFormat="1" ht="96" customHeight="1" x14ac:dyDescent="0.25">
      <c r="A60" s="222"/>
      <c r="B60" s="223" t="s">
        <v>134</v>
      </c>
      <c r="C60" s="220" t="s">
        <v>151</v>
      </c>
      <c r="D60" s="226">
        <v>65</v>
      </c>
      <c r="E60" s="104" t="s">
        <v>77</v>
      </c>
      <c r="F60" s="158" t="s">
        <v>167</v>
      </c>
      <c r="G60" s="158">
        <v>10</v>
      </c>
      <c r="H60" s="159" t="s">
        <v>204</v>
      </c>
      <c r="I60" s="159" t="s">
        <v>173</v>
      </c>
      <c r="J60" s="85">
        <f t="shared" si="0"/>
        <v>9.976851851851853</v>
      </c>
      <c r="K60" s="85">
        <f t="shared" si="1"/>
        <v>8.0701754385964914</v>
      </c>
      <c r="L60" s="85">
        <f t="shared" si="2"/>
        <v>9.1641823603699297</v>
      </c>
      <c r="M60" s="91">
        <f>([1]Анк_Р!D72+[1]Анк_Р!D75+[1]Анк_Р!D78)/([1]Анк_Р!D71+[1]Анк_Р!D74+[1]Анк_Р!D77)*10</f>
        <v>9.7142857142857135</v>
      </c>
      <c r="N60" s="91">
        <f>([1]Анк_Р!E72+[1]Анк_Р!E75+[1]Анк_Р!E78)/([1]Анк_Р!E71+[1]Анк_Р!E74+[1]Анк_Р!E77)*10</f>
        <v>8.5106382978723403</v>
      </c>
      <c r="O60" s="91">
        <f>([1]Анк_Р!F72+[1]Анк_Р!F75+[1]Анк_Р!F78)/([1]Анк_Р!F71+[1]Анк_Р!F74+[1]Анк_Р!F77)*10</f>
        <v>8.6868686868686869</v>
      </c>
      <c r="P60" s="91">
        <f>([1]Анк_Р!G72+[1]Анк_Р!G75+[1]Анк_Р!G78)/([1]Анк_Р!G71+[1]Анк_Р!G74+[1]Анк_Р!G77)*10</f>
        <v>8.1292517006802729</v>
      </c>
      <c r="Q60" s="91">
        <f>([1]Анк_Р!H72+[1]Анк_Р!H75+[1]Анк_Р!H78)/([1]Анк_Р!H71+[1]Анк_Р!H74+[1]Анк_Р!H77)*10</f>
        <v>9.0112994350282491</v>
      </c>
      <c r="R60" s="91">
        <f>([1]Анк_Р!I72+[1]Анк_Р!I75+[1]Анк_Р!I78)/([1]Анк_Р!I71+[1]Анк_Р!I74+[1]Анк_Р!I77)*10</f>
        <v>9.8012232415902147</v>
      </c>
      <c r="S60" s="91">
        <f>([1]Анк_Р!J72+[1]Анк_Р!J75+[1]Анк_Р!J78)/([1]Анк_Р!J71+[1]Анк_Р!J74+[1]Анк_Р!J77)*10</f>
        <v>9.2320261437908506</v>
      </c>
      <c r="T60" s="91">
        <f>([1]Анк_Р!K72+[1]Анк_Р!K75+[1]Анк_Р!K78)/([1]Анк_Р!K71+[1]Анк_Р!K74+[1]Анк_Р!K77)*10</f>
        <v>9.654471544715447</v>
      </c>
      <c r="U60" s="91">
        <f>([1]Анк_Р!L72+[1]Анк_Р!L75+[1]Анк_Р!L78)/([1]Анк_Р!L71+[1]Анк_Р!L74+[1]Анк_Р!L77)*10</f>
        <v>9.2063492063492056</v>
      </c>
      <c r="V60" s="91">
        <f>([1]Анк_Р!M72+[1]Анк_Р!M75+[1]Анк_Р!M78)/([1]Анк_Р!M71+[1]Анк_Р!M74+[1]Анк_Р!M77)*10</f>
        <v>9.6067415730337089</v>
      </c>
      <c r="W60" s="91">
        <f>([1]Анк_Р!N72+[1]Анк_Р!N75+[1]Анк_Р!N78)/([1]Анк_Р!N71+[1]Анк_Р!N74+[1]Анк_Р!N77)*10</f>
        <v>9.7948717948717938</v>
      </c>
      <c r="X60" s="91">
        <f>([1]Анк_Р!O72+[1]Анк_Р!O75+[1]Анк_Р!O78)/([1]Анк_Р!O71+[1]Анк_Р!O74+[1]Анк_Р!O77)*10</f>
        <v>9.6726190476190474</v>
      </c>
      <c r="Y60" s="91">
        <f>([1]Анк_Р!P72+[1]Анк_Р!P75+[1]Анк_Р!P78)/([1]Анк_Р!P71+[1]Анк_Р!P74+[1]Анк_Р!P77)*10</f>
        <v>8.0701754385964914</v>
      </c>
      <c r="Z60" s="91">
        <f>([1]Анк_Р!Q72+[1]Анк_Р!Q75+[1]Анк_Р!Q78)/([1]Анк_Р!Q71+[1]Анк_Р!Q74+[1]Анк_Р!Q77)*10</f>
        <v>9.976851851851853</v>
      </c>
      <c r="AA60" s="91">
        <f>([1]Анк_Р!R72+[1]Анк_Р!R75+[1]Анк_Р!R78)/([1]Анк_Р!R71+[1]Анк_Р!R74+[1]Анк_Р!R77)*10</f>
        <v>8.3950617283950617</v>
      </c>
      <c r="AC60" s="170">
        <f t="shared" si="3"/>
        <v>-0.77050264550264735</v>
      </c>
      <c r="AD60" s="170">
        <f t="shared" si="4"/>
        <v>5.9076262083781472E-2</v>
      </c>
    </row>
    <row r="61" spans="1:30" ht="78" customHeight="1" x14ac:dyDescent="0.2">
      <c r="A61" s="222"/>
      <c r="B61" s="224"/>
      <c r="C61" s="220"/>
      <c r="D61" s="226"/>
      <c r="E61" s="97" t="str">
        <f>[1]Анк_Р!B71</f>
        <v>вопрос 24. Как бы Вы оценили Вашу удовлетворенность качеством предоставляемых в организации услуг</v>
      </c>
      <c r="F61" s="156" t="s">
        <v>168</v>
      </c>
      <c r="G61" s="88">
        <v>10</v>
      </c>
      <c r="H61" s="8" t="s">
        <v>204</v>
      </c>
      <c r="I61" s="89" t="s">
        <v>173</v>
      </c>
      <c r="J61" s="132">
        <f t="shared" si="0"/>
        <v>10</v>
      </c>
      <c r="K61" s="132">
        <f t="shared" si="1"/>
        <v>8.5714285714285712</v>
      </c>
      <c r="L61" s="132">
        <f t="shared" si="2"/>
        <v>9.6054985949342715</v>
      </c>
      <c r="M61" s="98">
        <f>[1]Анк_Р!D72/[1]Анк_Р!D71*10</f>
        <v>10</v>
      </c>
      <c r="N61" s="98">
        <f>[1]Анк_Р!E72/[1]Анк_Р!E71*10</f>
        <v>9.3617021276595747</v>
      </c>
      <c r="O61" s="98">
        <f>[1]Анк_Р!F72/[1]Анк_Р!F71*10</f>
        <v>8.9393939393939394</v>
      </c>
      <c r="P61" s="98">
        <f>[1]Анк_Р!G72/[1]Анк_Р!G71*10</f>
        <v>8.5714285714285712</v>
      </c>
      <c r="Q61" s="98">
        <f>[1]Анк_Р!H72/[1]Анк_Р!H71*10</f>
        <v>9.4915254237288131</v>
      </c>
      <c r="R61" s="98">
        <f>[1]Анк_Р!I72/[1]Анк_Р!I71*10</f>
        <v>10</v>
      </c>
      <c r="S61" s="98">
        <f>[1]Анк_Р!J72/[1]Анк_Р!J71*10</f>
        <v>9.9019607843137258</v>
      </c>
      <c r="T61" s="98">
        <f>[1]Анк_Р!K72/[1]Анк_Р!K71*10</f>
        <v>9.9390243902439028</v>
      </c>
      <c r="U61" s="98">
        <f>[1]Анк_Р!L72/[1]Анк_Р!L71*10</f>
        <v>10</v>
      </c>
      <c r="V61" s="98">
        <f>[1]Анк_Р!M72/[1]Анк_Р!M71*10</f>
        <v>9.8314606741573023</v>
      </c>
      <c r="W61" s="98">
        <f>[1]Анк_Р!N72/[1]Анк_Р!N71*10</f>
        <v>10</v>
      </c>
      <c r="X61" s="98">
        <f>[1]Анк_Р!O72/[1]Анк_Р!O71*10</f>
        <v>9.7321428571428577</v>
      </c>
      <c r="Y61" s="98">
        <f>[1]Анк_Р!P72/[1]Анк_Р!P71*10</f>
        <v>8.6842105263157894</v>
      </c>
      <c r="Z61" s="98">
        <f>[1]Анк_Р!Q72/[1]Анк_Р!Q71*10</f>
        <v>10</v>
      </c>
      <c r="AA61" s="98">
        <f>[1]Анк_Р!R72/[1]Анк_Р!R71*10</f>
        <v>9.6296296296296298</v>
      </c>
      <c r="AC61" s="170">
        <f t="shared" si="3"/>
        <v>0</v>
      </c>
      <c r="AD61" s="170">
        <f t="shared" si="4"/>
        <v>0</v>
      </c>
    </row>
    <row r="62" spans="1:30" ht="85.5" customHeight="1" x14ac:dyDescent="0.2">
      <c r="A62" s="222"/>
      <c r="B62" s="224"/>
      <c r="C62" s="220"/>
      <c r="D62" s="226"/>
      <c r="E62" s="97" t="str">
        <f>[1]Анк_Р!B74</f>
        <v>вопрос 25. Как бы Вы оценили репутацию организации в микрорайоне (районе, городе)</v>
      </c>
      <c r="F62" s="156" t="s">
        <v>168</v>
      </c>
      <c r="G62" s="88">
        <v>10</v>
      </c>
      <c r="H62" s="8" t="s">
        <v>204</v>
      </c>
      <c r="I62" s="89" t="s">
        <v>173</v>
      </c>
      <c r="J62" s="132">
        <f t="shared" si="0"/>
        <v>10</v>
      </c>
      <c r="K62" s="132">
        <f t="shared" si="1"/>
        <v>8.4210526315789469</v>
      </c>
      <c r="L62" s="132">
        <f t="shared" si="2"/>
        <v>9.5246034342155124</v>
      </c>
      <c r="M62" s="98">
        <f>[1]Анк_Р!D75/[1]Анк_Р!D74*10</f>
        <v>10</v>
      </c>
      <c r="N62" s="98">
        <f>[1]Анк_Р!E75/[1]Анк_Р!E74*10</f>
        <v>9.1489361702127656</v>
      </c>
      <c r="O62" s="98">
        <f>[1]Анк_Р!F75/[1]Анк_Р!F74*10</f>
        <v>8.9393939393939394</v>
      </c>
      <c r="P62" s="98">
        <f>[1]Анк_Р!G75/[1]Анк_Р!G74*10</f>
        <v>8.5714285714285712</v>
      </c>
      <c r="Q62" s="98">
        <f>[1]Анк_Р!H75/[1]Анк_Р!H74*10</f>
        <v>9.4067796610169498</v>
      </c>
      <c r="R62" s="98">
        <f>[1]Анк_Р!I75/[1]Анк_Р!I74*10</f>
        <v>10</v>
      </c>
      <c r="S62" s="98">
        <f>[1]Анк_Р!J75/[1]Анк_Р!J74*10</f>
        <v>9.7549019607843128</v>
      </c>
      <c r="T62" s="98">
        <f>[1]Анк_Р!K75/[1]Анк_Р!K74*10</f>
        <v>9.6951219512195124</v>
      </c>
      <c r="U62" s="98">
        <f>[1]Анк_Р!L75/[1]Анк_Р!L74*10</f>
        <v>9.8809523809523814</v>
      </c>
      <c r="V62" s="98">
        <f>[1]Анк_Р!M75/[1]Анк_Р!M74*10</f>
        <v>9.7191011235955056</v>
      </c>
      <c r="W62" s="98">
        <f>[1]Анк_Р!N75/[1]Анк_Р!N74*10</f>
        <v>9.8461538461538467</v>
      </c>
      <c r="X62" s="98">
        <f>[1]Анк_Р!O75/[1]Анк_Р!O74*10</f>
        <v>9.7321428571428577</v>
      </c>
      <c r="Y62" s="98">
        <f>[1]Анк_Р!P75/[1]Анк_Р!P74*10</f>
        <v>8.4210526315789469</v>
      </c>
      <c r="Z62" s="98">
        <f>[1]Анк_Р!Q75/[1]Анк_Р!Q74*10</f>
        <v>10</v>
      </c>
      <c r="AA62" s="98">
        <f>[1]Анк_Р!R75/[1]Анк_Р!R74*10</f>
        <v>9.7530864197530871</v>
      </c>
      <c r="AC62" s="170">
        <f t="shared" si="3"/>
        <v>-0.11904761904761862</v>
      </c>
      <c r="AD62" s="170">
        <f t="shared" si="4"/>
        <v>0.15037593984962427</v>
      </c>
    </row>
    <row r="63" spans="1:30" ht="85.5" customHeight="1" x14ac:dyDescent="0.2">
      <c r="A63" s="222"/>
      <c r="B63" s="225"/>
      <c r="C63" s="220"/>
      <c r="D63" s="226"/>
      <c r="E63" s="97" t="str">
        <f>[1]Анк_Р!B77</f>
        <v>вопрос 26. Как бы Вы оценили желание Вашего ребенка посещать организацию; настроение, с которым он идет на занятия</v>
      </c>
      <c r="F63" s="156" t="s">
        <v>168</v>
      </c>
      <c r="G63" s="88">
        <v>10</v>
      </c>
      <c r="H63" s="8" t="s">
        <v>204</v>
      </c>
      <c r="I63" s="89" t="s">
        <v>173</v>
      </c>
      <c r="J63" s="132">
        <f t="shared" si="0"/>
        <v>9.9305555555555554</v>
      </c>
      <c r="K63" s="132">
        <f t="shared" si="1"/>
        <v>5.8024691358024691</v>
      </c>
      <c r="L63" s="132">
        <f t="shared" si="2"/>
        <v>8.3624450519600018</v>
      </c>
      <c r="M63" s="98">
        <f>[1]Анк_Р!D78/[1]Анк_Р!D77*10</f>
        <v>9.1428571428571423</v>
      </c>
      <c r="N63" s="98">
        <f>[1]Анк_Р!E78/[1]Анк_Р!E77*10</f>
        <v>7.0212765957446805</v>
      </c>
      <c r="O63" s="98">
        <f>[1]Анк_Р!F78/[1]Анк_Р!F77*10</f>
        <v>8.1818181818181817</v>
      </c>
      <c r="P63" s="98">
        <f>[1]Анк_Р!G78/[1]Анк_Р!G77*10</f>
        <v>7.2448979591836737</v>
      </c>
      <c r="Q63" s="98">
        <f>[1]Анк_Р!H78/[1]Анк_Р!H77*10</f>
        <v>8.1355932203389827</v>
      </c>
      <c r="R63" s="98">
        <f>[1]Анк_Р!I78/[1]Анк_Р!I77*10</f>
        <v>9.4036697247706424</v>
      </c>
      <c r="S63" s="98">
        <f>[1]Анк_Р!J78/[1]Анк_Р!J77*10</f>
        <v>8.0392156862745097</v>
      </c>
      <c r="T63" s="98">
        <f>[1]Анк_Р!K78/[1]Анк_Р!K77*10</f>
        <v>9.3292682926829276</v>
      </c>
      <c r="U63" s="98">
        <f>[1]Анк_Р!L78/[1]Анк_Р!L77*10</f>
        <v>7.7380952380952381</v>
      </c>
      <c r="V63" s="98">
        <f>[1]Анк_Р!M78/[1]Анк_Р!M77*10</f>
        <v>9.2696629213483153</v>
      </c>
      <c r="W63" s="98">
        <f>[1]Анк_Р!N78/[1]Анк_Р!N77*10</f>
        <v>9.5384615384615383</v>
      </c>
      <c r="X63" s="98">
        <f>[1]Анк_Р!O78/[1]Анк_Р!O77*10</f>
        <v>9.5535714285714288</v>
      </c>
      <c r="Y63" s="98">
        <f>[1]Анк_Р!P78/[1]Анк_Р!P77*10</f>
        <v>7.1052631578947363</v>
      </c>
      <c r="Z63" s="98">
        <f>[1]Анк_Р!Q78/[1]Анк_Р!Q77*10</f>
        <v>9.9305555555555554</v>
      </c>
      <c r="AA63" s="98">
        <f>[1]Анк_Р!R78/[1]Анк_Р!R77*10</f>
        <v>5.8024691358024691</v>
      </c>
      <c r="AC63" s="170">
        <f t="shared" si="3"/>
        <v>-2.1924603174603172</v>
      </c>
      <c r="AD63" s="170">
        <f t="shared" si="4"/>
        <v>1.4424288233812046</v>
      </c>
    </row>
    <row r="64" spans="1:30" s="92" customFormat="1" ht="98.25" customHeight="1" x14ac:dyDescent="0.25">
      <c r="A64" s="222"/>
      <c r="B64" s="227" t="s">
        <v>135</v>
      </c>
      <c r="C64" s="228" t="s">
        <v>152</v>
      </c>
      <c r="D64" s="218">
        <v>66</v>
      </c>
      <c r="E64" s="104" t="s">
        <v>79</v>
      </c>
      <c r="F64" s="158" t="s">
        <v>167</v>
      </c>
      <c r="G64" s="158">
        <v>10</v>
      </c>
      <c r="H64" s="159" t="s">
        <v>204</v>
      </c>
      <c r="I64" s="159" t="s">
        <v>173</v>
      </c>
      <c r="J64" s="85">
        <f t="shared" si="0"/>
        <v>10</v>
      </c>
      <c r="K64" s="85">
        <f t="shared" si="1"/>
        <v>8.3673469387755102</v>
      </c>
      <c r="L64" s="85">
        <f t="shared" si="2"/>
        <v>9.5614597336618683</v>
      </c>
      <c r="M64" s="91">
        <f t="shared" ref="M64:AA64" si="8">M65</f>
        <v>9.7142857142857135</v>
      </c>
      <c r="N64" s="91">
        <f t="shared" si="8"/>
        <v>8.9361702127659566</v>
      </c>
      <c r="O64" s="91">
        <f t="shared" si="8"/>
        <v>8.7878787878787872</v>
      </c>
      <c r="P64" s="91">
        <f t="shared" si="8"/>
        <v>8.3673469387755102</v>
      </c>
      <c r="Q64" s="91">
        <f t="shared" si="8"/>
        <v>9.8305084745762716</v>
      </c>
      <c r="R64" s="91">
        <f t="shared" si="8"/>
        <v>10</v>
      </c>
      <c r="S64" s="91">
        <f t="shared" si="8"/>
        <v>9.9019607843137258</v>
      </c>
      <c r="T64" s="91">
        <f t="shared" si="8"/>
        <v>9.9390243902439028</v>
      </c>
      <c r="U64" s="91">
        <f t="shared" si="8"/>
        <v>10</v>
      </c>
      <c r="V64" s="91">
        <f t="shared" si="8"/>
        <v>9.7752808988764031</v>
      </c>
      <c r="W64" s="91">
        <f t="shared" si="8"/>
        <v>10</v>
      </c>
      <c r="X64" s="91">
        <f t="shared" si="8"/>
        <v>9.7321428571428577</v>
      </c>
      <c r="Y64" s="91">
        <f t="shared" si="8"/>
        <v>8.6842105263157894</v>
      </c>
      <c r="Z64" s="91">
        <f t="shared" si="8"/>
        <v>10</v>
      </c>
      <c r="AA64" s="91">
        <f t="shared" si="8"/>
        <v>9.7530864197530871</v>
      </c>
      <c r="AC64" s="170">
        <f t="shared" si="3"/>
        <v>0</v>
      </c>
      <c r="AD64" s="170">
        <f t="shared" si="4"/>
        <v>0</v>
      </c>
    </row>
    <row r="65" spans="1:30" ht="85.5" customHeight="1" x14ac:dyDescent="0.2">
      <c r="A65" s="222"/>
      <c r="B65" s="228"/>
      <c r="C65" s="228"/>
      <c r="D65" s="218"/>
      <c r="E65" s="97" t="str">
        <f>[1]Анк_Р!B83</f>
        <v>вопрос 28. Готовы ли Вы рекомендовать организацию родственникам и знакомым?</v>
      </c>
      <c r="F65" s="156" t="s">
        <v>168</v>
      </c>
      <c r="G65" s="88">
        <v>10</v>
      </c>
      <c r="H65" s="8" t="s">
        <v>204</v>
      </c>
      <c r="I65" s="89" t="s">
        <v>173</v>
      </c>
      <c r="J65" s="132">
        <f t="shared" si="0"/>
        <v>10</v>
      </c>
      <c r="K65" s="132">
        <f t="shared" si="1"/>
        <v>8.3673469387755102</v>
      </c>
      <c r="L65" s="132">
        <f t="shared" si="2"/>
        <v>9.5614597336618683</v>
      </c>
      <c r="M65" s="98">
        <f>[1]Анк_Р!D84/[1]Анк_Р!D83*10</f>
        <v>9.7142857142857135</v>
      </c>
      <c r="N65" s="98">
        <f>[1]Анк_Р!E84/[1]Анк_Р!E83*10</f>
        <v>8.9361702127659566</v>
      </c>
      <c r="O65" s="98">
        <f>[1]Анк_Р!F84/[1]Анк_Р!F83*10</f>
        <v>8.7878787878787872</v>
      </c>
      <c r="P65" s="98">
        <f>[1]Анк_Р!G84/[1]Анк_Р!G83*10</f>
        <v>8.3673469387755102</v>
      </c>
      <c r="Q65" s="98">
        <f>[1]Анк_Р!H84/[1]Анк_Р!H83*10</f>
        <v>9.8305084745762716</v>
      </c>
      <c r="R65" s="98">
        <f>[1]Анк_Р!I84/[1]Анк_Р!I83*10</f>
        <v>10</v>
      </c>
      <c r="S65" s="98">
        <f>[1]Анк_Р!J84/[1]Анк_Р!J83*10</f>
        <v>9.9019607843137258</v>
      </c>
      <c r="T65" s="98">
        <f>[1]Анк_Р!K84/[1]Анк_Р!K83*10</f>
        <v>9.9390243902439028</v>
      </c>
      <c r="U65" s="98">
        <f>[1]Анк_Р!L84/[1]Анк_Р!L83*10</f>
        <v>10</v>
      </c>
      <c r="V65" s="98">
        <f>[1]Анк_Р!M84/[1]Анк_Р!M83*10</f>
        <v>9.7752808988764031</v>
      </c>
      <c r="W65" s="98">
        <f>[1]Анк_Р!N84/[1]Анк_Р!N83*10</f>
        <v>10</v>
      </c>
      <c r="X65" s="98">
        <f>[1]Анк_Р!O84/[1]Анк_Р!O83*10</f>
        <v>9.7321428571428577</v>
      </c>
      <c r="Y65" s="98">
        <f>[1]Анк_Р!P84/[1]Анк_Р!P83*10</f>
        <v>8.6842105263157894</v>
      </c>
      <c r="Z65" s="98">
        <f>[1]Анк_Р!Q84/[1]Анк_Р!Q83*10</f>
        <v>10</v>
      </c>
      <c r="AA65" s="98">
        <f>[1]Анк_Р!R84/[1]Анк_Р!R83*10</f>
        <v>9.7530864197530871</v>
      </c>
      <c r="AC65" s="170">
        <f t="shared" si="3"/>
        <v>0</v>
      </c>
      <c r="AD65" s="170">
        <f t="shared" si="4"/>
        <v>0</v>
      </c>
    </row>
    <row r="66" spans="1:30" s="100" customFormat="1" ht="13.5" x14ac:dyDescent="0.2">
      <c r="A66" s="222"/>
      <c r="B66" s="99"/>
      <c r="C66" s="99"/>
      <c r="D66" s="99"/>
      <c r="E66" s="110"/>
      <c r="F66" s="107"/>
      <c r="G66" s="103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</row>
    <row r="67" spans="1:30" s="112" customFormat="1" ht="15" x14ac:dyDescent="0.2">
      <c r="A67" s="111" t="s">
        <v>119</v>
      </c>
      <c r="D67" s="113"/>
      <c r="E67" s="113"/>
      <c r="F67" s="114"/>
      <c r="G67" s="115"/>
      <c r="H67" s="114"/>
      <c r="I67" s="114"/>
      <c r="J67" s="114"/>
      <c r="K67" s="114"/>
      <c r="L67" s="114"/>
      <c r="M67" s="114">
        <f>M2+M7+M10+M16+M20+M24+M31+M37+M41+M45+M48+M53+M55+M58+M60+M64</f>
        <v>101.58424394672737</v>
      </c>
      <c r="N67" s="114">
        <f t="shared" ref="N67:AA67" si="9">N2+N7+N10+N16+N20+N24+N31+N37+N41+N45+N48+N53+N55+N58+N60+N64</f>
        <v>88.580852336722828</v>
      </c>
      <c r="O67" s="114">
        <f t="shared" si="9"/>
        <v>87.300214043441613</v>
      </c>
      <c r="P67" s="114">
        <f t="shared" si="9"/>
        <v>81.373943128038476</v>
      </c>
      <c r="Q67" s="114">
        <f t="shared" si="9"/>
        <v>92.85844543630192</v>
      </c>
      <c r="R67" s="114">
        <f t="shared" si="9"/>
        <v>98.766322527575966</v>
      </c>
      <c r="S67" s="114">
        <f t="shared" si="9"/>
        <v>94.607125637017475</v>
      </c>
      <c r="T67" s="114">
        <f t="shared" si="9"/>
        <v>98.955174028826264</v>
      </c>
      <c r="U67" s="114">
        <f t="shared" si="9"/>
        <v>101.8376416301728</v>
      </c>
      <c r="V67" s="114">
        <f t="shared" si="9"/>
        <v>96.058595152319796</v>
      </c>
      <c r="W67" s="114">
        <f t="shared" si="9"/>
        <v>96.229700485992367</v>
      </c>
      <c r="X67" s="114">
        <f t="shared" si="9"/>
        <v>98.196919321425753</v>
      </c>
      <c r="Y67" s="114">
        <f t="shared" si="9"/>
        <v>82.970957833701817</v>
      </c>
      <c r="Z67" s="114">
        <f t="shared" si="9"/>
        <v>98.402744672979452</v>
      </c>
      <c r="AA67" s="114">
        <f t="shared" si="9"/>
        <v>91.014681386365368</v>
      </c>
    </row>
    <row r="68" spans="1:30" ht="13.5" thickBot="1" x14ac:dyDescent="0.25"/>
    <row r="69" spans="1:30" ht="14.25" thickBot="1" x14ac:dyDescent="0.3">
      <c r="L69" s="118">
        <v>15</v>
      </c>
      <c r="M69" s="167"/>
      <c r="N69" s="167"/>
      <c r="O69" s="167"/>
      <c r="P69" s="167"/>
      <c r="Q69" s="167"/>
      <c r="R69" s="167"/>
      <c r="S69" s="119"/>
      <c r="T69" s="168"/>
      <c r="U69" s="168"/>
      <c r="V69" s="168"/>
    </row>
    <row r="70" spans="1:30" x14ac:dyDescent="0.2">
      <c r="S70" s="119"/>
    </row>
    <row r="71" spans="1:30" ht="13.5" x14ac:dyDescent="0.25">
      <c r="M71" s="167"/>
      <c r="S71" s="119"/>
    </row>
    <row r="72" spans="1:30" ht="13.5" x14ac:dyDescent="0.25">
      <c r="M72" s="167"/>
      <c r="S72" s="119"/>
    </row>
    <row r="73" spans="1:30" ht="13.5" x14ac:dyDescent="0.25">
      <c r="M73" s="167"/>
      <c r="S73" s="119"/>
    </row>
    <row r="74" spans="1:30" ht="13.5" x14ac:dyDescent="0.25">
      <c r="M74" s="167"/>
      <c r="S74" s="119"/>
    </row>
    <row r="75" spans="1:30" ht="13.5" x14ac:dyDescent="0.25">
      <c r="M75" s="167"/>
      <c r="S75" s="119"/>
    </row>
    <row r="76" spans="1:30" ht="13.5" x14ac:dyDescent="0.25">
      <c r="M76" s="167"/>
      <c r="S76" s="119"/>
    </row>
    <row r="77" spans="1:30" x14ac:dyDescent="0.2">
      <c r="M77" s="119"/>
      <c r="S77" s="119"/>
    </row>
    <row r="78" spans="1:30" x14ac:dyDescent="0.2">
      <c r="M78" s="168"/>
      <c r="S78" s="119"/>
    </row>
    <row r="79" spans="1:30" x14ac:dyDescent="0.2">
      <c r="M79" s="168"/>
      <c r="S79" s="119"/>
    </row>
    <row r="80" spans="1:30" x14ac:dyDescent="0.2">
      <c r="M80" s="168"/>
      <c r="S80" s="119"/>
    </row>
    <row r="81" spans="19:19" x14ac:dyDescent="0.2">
      <c r="S81" s="119"/>
    </row>
    <row r="82" spans="19:19" x14ac:dyDescent="0.2">
      <c r="S82" s="119"/>
    </row>
    <row r="83" spans="19:19" x14ac:dyDescent="0.2">
      <c r="S83" s="119"/>
    </row>
    <row r="84" spans="19:19" x14ac:dyDescent="0.2">
      <c r="S84" s="119"/>
    </row>
    <row r="85" spans="19:19" x14ac:dyDescent="0.2">
      <c r="S85" s="119"/>
    </row>
    <row r="86" spans="19:19" x14ac:dyDescent="0.2">
      <c r="S86" s="119"/>
    </row>
    <row r="87" spans="19:19" x14ac:dyDescent="0.2">
      <c r="S87" s="119"/>
    </row>
    <row r="88" spans="19:19" x14ac:dyDescent="0.2">
      <c r="S88" s="119"/>
    </row>
    <row r="89" spans="19:19" x14ac:dyDescent="0.2">
      <c r="S89" s="119"/>
    </row>
    <row r="90" spans="19:19" x14ac:dyDescent="0.2">
      <c r="S90" s="119"/>
    </row>
    <row r="91" spans="19:19" x14ac:dyDescent="0.2">
      <c r="S91" s="119"/>
    </row>
    <row r="92" spans="19:19" x14ac:dyDescent="0.2">
      <c r="S92" s="119"/>
    </row>
    <row r="93" spans="19:19" x14ac:dyDescent="0.2">
      <c r="S93" s="119"/>
    </row>
    <row r="94" spans="19:19" x14ac:dyDescent="0.2">
      <c r="S94" s="119"/>
    </row>
    <row r="95" spans="19:19" x14ac:dyDescent="0.2">
      <c r="S95" s="119"/>
    </row>
    <row r="96" spans="19:19" x14ac:dyDescent="0.2">
      <c r="S96" s="119"/>
    </row>
    <row r="97" spans="19:19" x14ac:dyDescent="0.2">
      <c r="S97" s="119"/>
    </row>
    <row r="98" spans="19:19" x14ac:dyDescent="0.2">
      <c r="S98" s="119"/>
    </row>
    <row r="99" spans="19:19" x14ac:dyDescent="0.2">
      <c r="S99" s="119"/>
    </row>
    <row r="100" spans="19:19" x14ac:dyDescent="0.2">
      <c r="S100" s="119"/>
    </row>
    <row r="101" spans="19:19" x14ac:dyDescent="0.2">
      <c r="S101" s="119"/>
    </row>
    <row r="102" spans="19:19" x14ac:dyDescent="0.2">
      <c r="S102" s="119"/>
    </row>
    <row r="103" spans="19:19" x14ac:dyDescent="0.2">
      <c r="S103" s="119"/>
    </row>
    <row r="104" spans="19:19" x14ac:dyDescent="0.2">
      <c r="S104" s="119"/>
    </row>
    <row r="105" spans="19:19" x14ac:dyDescent="0.2">
      <c r="S105" s="119"/>
    </row>
    <row r="106" spans="19:19" x14ac:dyDescent="0.2">
      <c r="S106" s="119"/>
    </row>
    <row r="107" spans="19:19" x14ac:dyDescent="0.2">
      <c r="S107" s="119"/>
    </row>
    <row r="108" spans="19:19" x14ac:dyDescent="0.2">
      <c r="S108" s="119"/>
    </row>
    <row r="109" spans="19:19" x14ac:dyDescent="0.2">
      <c r="S109" s="119"/>
    </row>
    <row r="110" spans="19:19" x14ac:dyDescent="0.2">
      <c r="S110" s="119"/>
    </row>
    <row r="111" spans="19:19" x14ac:dyDescent="0.2">
      <c r="S111" s="119"/>
    </row>
    <row r="112" spans="19:19" x14ac:dyDescent="0.2">
      <c r="S112" s="119"/>
    </row>
    <row r="113" spans="19:19" x14ac:dyDescent="0.2">
      <c r="S113" s="119"/>
    </row>
    <row r="114" spans="19:19" x14ac:dyDescent="0.2">
      <c r="S114" s="119"/>
    </row>
    <row r="115" spans="19:19" x14ac:dyDescent="0.2">
      <c r="S115" s="119"/>
    </row>
    <row r="116" spans="19:19" x14ac:dyDescent="0.2">
      <c r="S116" s="119"/>
    </row>
    <row r="117" spans="19:19" x14ac:dyDescent="0.2">
      <c r="S117" s="119"/>
    </row>
    <row r="118" spans="19:19" x14ac:dyDescent="0.2">
      <c r="S118" s="119"/>
    </row>
    <row r="119" spans="19:19" x14ac:dyDescent="0.2">
      <c r="S119" s="119"/>
    </row>
    <row r="120" spans="19:19" x14ac:dyDescent="0.2">
      <c r="S120" s="119"/>
    </row>
    <row r="121" spans="19:19" x14ac:dyDescent="0.2">
      <c r="S121" s="119"/>
    </row>
    <row r="122" spans="19:19" x14ac:dyDescent="0.2">
      <c r="S122" s="119"/>
    </row>
    <row r="123" spans="19:19" x14ac:dyDescent="0.2">
      <c r="S123" s="119"/>
    </row>
    <row r="124" spans="19:19" x14ac:dyDescent="0.2">
      <c r="S124" s="119"/>
    </row>
    <row r="125" spans="19:19" x14ac:dyDescent="0.2">
      <c r="S125" s="119"/>
    </row>
    <row r="126" spans="19:19" x14ac:dyDescent="0.2">
      <c r="S126" s="119"/>
    </row>
    <row r="127" spans="19:19" x14ac:dyDescent="0.2">
      <c r="S127" s="119"/>
    </row>
    <row r="128" spans="19:19" x14ac:dyDescent="0.2">
      <c r="S128" s="119"/>
    </row>
    <row r="129" spans="19:19" x14ac:dyDescent="0.2">
      <c r="S129" s="119"/>
    </row>
    <row r="130" spans="19:19" x14ac:dyDescent="0.2">
      <c r="S130" s="119"/>
    </row>
    <row r="131" spans="19:19" x14ac:dyDescent="0.2">
      <c r="S131" s="119"/>
    </row>
    <row r="132" spans="19:19" x14ac:dyDescent="0.2">
      <c r="S132" s="119"/>
    </row>
    <row r="133" spans="19:19" x14ac:dyDescent="0.2">
      <c r="S133" s="119"/>
    </row>
    <row r="134" spans="19:19" x14ac:dyDescent="0.2">
      <c r="S134" s="119"/>
    </row>
    <row r="135" spans="19:19" x14ac:dyDescent="0.2">
      <c r="S135" s="119"/>
    </row>
    <row r="136" spans="19:19" x14ac:dyDescent="0.2">
      <c r="S136" s="119"/>
    </row>
    <row r="137" spans="19:19" x14ac:dyDescent="0.2">
      <c r="S137" s="119"/>
    </row>
    <row r="138" spans="19:19" x14ac:dyDescent="0.2">
      <c r="S138" s="119"/>
    </row>
    <row r="139" spans="19:19" x14ac:dyDescent="0.2">
      <c r="S139" s="119"/>
    </row>
    <row r="140" spans="19:19" x14ac:dyDescent="0.2">
      <c r="S140" s="119"/>
    </row>
    <row r="141" spans="19:19" x14ac:dyDescent="0.2">
      <c r="S141" s="119"/>
    </row>
    <row r="142" spans="19:19" x14ac:dyDescent="0.2">
      <c r="S142" s="119"/>
    </row>
    <row r="143" spans="19:19" x14ac:dyDescent="0.2">
      <c r="S143" s="119"/>
    </row>
    <row r="144" spans="19:19" x14ac:dyDescent="0.2">
      <c r="S144" s="119"/>
    </row>
    <row r="145" spans="19:19" x14ac:dyDescent="0.2">
      <c r="S145" s="119"/>
    </row>
    <row r="146" spans="19:19" x14ac:dyDescent="0.2">
      <c r="S146" s="119"/>
    </row>
    <row r="147" spans="19:19" x14ac:dyDescent="0.2">
      <c r="S147" s="119"/>
    </row>
    <row r="148" spans="19:19" x14ac:dyDescent="0.2">
      <c r="S148" s="119"/>
    </row>
    <row r="149" spans="19:19" x14ac:dyDescent="0.2">
      <c r="S149" s="119"/>
    </row>
    <row r="150" spans="19:19" x14ac:dyDescent="0.2">
      <c r="S150" s="119"/>
    </row>
    <row r="151" spans="19:19" x14ac:dyDescent="0.2">
      <c r="S151" s="119"/>
    </row>
    <row r="152" spans="19:19" x14ac:dyDescent="0.2">
      <c r="S152" s="119"/>
    </row>
    <row r="153" spans="19:19" x14ac:dyDescent="0.2">
      <c r="S153" s="119"/>
    </row>
    <row r="154" spans="19:19" x14ac:dyDescent="0.2">
      <c r="S154" s="119"/>
    </row>
    <row r="155" spans="19:19" x14ac:dyDescent="0.2">
      <c r="S155" s="119"/>
    </row>
    <row r="156" spans="19:19" x14ac:dyDescent="0.2">
      <c r="S156" s="119"/>
    </row>
    <row r="157" spans="19:19" x14ac:dyDescent="0.2">
      <c r="S157" s="119"/>
    </row>
    <row r="158" spans="19:19" x14ac:dyDescent="0.2">
      <c r="S158" s="119"/>
    </row>
    <row r="159" spans="19:19" x14ac:dyDescent="0.2">
      <c r="S159" s="119"/>
    </row>
    <row r="160" spans="19:19" x14ac:dyDescent="0.2">
      <c r="S160" s="119"/>
    </row>
    <row r="161" spans="19:19" x14ac:dyDescent="0.2">
      <c r="S161" s="119"/>
    </row>
    <row r="162" spans="19:19" x14ac:dyDescent="0.2">
      <c r="S162" s="119"/>
    </row>
    <row r="163" spans="19:19" x14ac:dyDescent="0.2">
      <c r="S163" s="119"/>
    </row>
    <row r="164" spans="19:19" x14ac:dyDescent="0.2">
      <c r="S164" s="119"/>
    </row>
    <row r="165" spans="19:19" x14ac:dyDescent="0.2">
      <c r="S165" s="119"/>
    </row>
    <row r="166" spans="19:19" x14ac:dyDescent="0.2">
      <c r="S166" s="119"/>
    </row>
    <row r="167" spans="19:19" x14ac:dyDescent="0.2">
      <c r="S167" s="119"/>
    </row>
    <row r="168" spans="19:19" x14ac:dyDescent="0.2">
      <c r="S168" s="119"/>
    </row>
    <row r="169" spans="19:19" x14ac:dyDescent="0.2">
      <c r="S169" s="119"/>
    </row>
    <row r="170" spans="19:19" x14ac:dyDescent="0.2">
      <c r="S170" s="119"/>
    </row>
    <row r="171" spans="19:19" x14ac:dyDescent="0.2">
      <c r="S171" s="119"/>
    </row>
    <row r="172" spans="19:19" x14ac:dyDescent="0.2">
      <c r="S172" s="119"/>
    </row>
    <row r="173" spans="19:19" x14ac:dyDescent="0.2">
      <c r="S173" s="119"/>
    </row>
    <row r="174" spans="19:19" x14ac:dyDescent="0.2">
      <c r="S174" s="119"/>
    </row>
    <row r="175" spans="19:19" x14ac:dyDescent="0.2">
      <c r="S175" s="119"/>
    </row>
    <row r="176" spans="19:19" x14ac:dyDescent="0.2">
      <c r="S176" s="119"/>
    </row>
    <row r="177" spans="19:19" x14ac:dyDescent="0.2">
      <c r="S177" s="119"/>
    </row>
    <row r="178" spans="19:19" x14ac:dyDescent="0.2">
      <c r="S178" s="119"/>
    </row>
    <row r="179" spans="19:19" x14ac:dyDescent="0.2">
      <c r="S179" s="119"/>
    </row>
    <row r="180" spans="19:19" x14ac:dyDescent="0.2">
      <c r="S180" s="119"/>
    </row>
    <row r="181" spans="19:19" x14ac:dyDescent="0.2">
      <c r="S181" s="119"/>
    </row>
    <row r="182" spans="19:19" x14ac:dyDescent="0.2">
      <c r="S182" s="119"/>
    </row>
    <row r="183" spans="19:19" x14ac:dyDescent="0.2">
      <c r="S183" s="119"/>
    </row>
    <row r="184" spans="19:19" x14ac:dyDescent="0.2">
      <c r="S184" s="119"/>
    </row>
    <row r="185" spans="19:19" x14ac:dyDescent="0.2">
      <c r="S185" s="119"/>
    </row>
    <row r="186" spans="19:19" x14ac:dyDescent="0.2">
      <c r="S186" s="119"/>
    </row>
    <row r="187" spans="19:19" x14ac:dyDescent="0.2">
      <c r="S187" s="119"/>
    </row>
    <row r="188" spans="19:19" x14ac:dyDescent="0.2">
      <c r="S188" s="119"/>
    </row>
    <row r="189" spans="19:19" x14ac:dyDescent="0.2">
      <c r="S189" s="119"/>
    </row>
    <row r="190" spans="19:19" x14ac:dyDescent="0.2">
      <c r="S190" s="119"/>
    </row>
    <row r="191" spans="19:19" x14ac:dyDescent="0.2">
      <c r="S191" s="119"/>
    </row>
    <row r="192" spans="19:19" x14ac:dyDescent="0.2">
      <c r="S192" s="119"/>
    </row>
    <row r="193" spans="19:19" x14ac:dyDescent="0.2">
      <c r="S193" s="119"/>
    </row>
    <row r="194" spans="19:19" x14ac:dyDescent="0.2">
      <c r="S194" s="119"/>
    </row>
    <row r="195" spans="19:19" x14ac:dyDescent="0.2">
      <c r="S195" s="119"/>
    </row>
    <row r="196" spans="19:19" x14ac:dyDescent="0.2">
      <c r="S196" s="119"/>
    </row>
    <row r="197" spans="19:19" x14ac:dyDescent="0.2">
      <c r="S197" s="119"/>
    </row>
    <row r="198" spans="19:19" x14ac:dyDescent="0.2">
      <c r="S198" s="119"/>
    </row>
    <row r="199" spans="19:19" x14ac:dyDescent="0.2">
      <c r="S199" s="119"/>
    </row>
    <row r="200" spans="19:19" x14ac:dyDescent="0.2">
      <c r="S200" s="119"/>
    </row>
    <row r="201" spans="19:19" x14ac:dyDescent="0.2">
      <c r="S201" s="119"/>
    </row>
    <row r="202" spans="19:19" x14ac:dyDescent="0.2">
      <c r="S202" s="119"/>
    </row>
    <row r="203" spans="19:19" x14ac:dyDescent="0.2">
      <c r="S203" s="119"/>
    </row>
    <row r="204" spans="19:19" x14ac:dyDescent="0.2">
      <c r="S204" s="119"/>
    </row>
    <row r="205" spans="19:19" x14ac:dyDescent="0.2">
      <c r="S205" s="119"/>
    </row>
    <row r="206" spans="19:19" x14ac:dyDescent="0.2">
      <c r="S206" s="119"/>
    </row>
    <row r="207" spans="19:19" x14ac:dyDescent="0.2">
      <c r="S207" s="119"/>
    </row>
    <row r="208" spans="19:19" x14ac:dyDescent="0.2">
      <c r="S208" s="119"/>
    </row>
    <row r="209" spans="19:19" x14ac:dyDescent="0.2">
      <c r="S209" s="119"/>
    </row>
    <row r="210" spans="19:19" x14ac:dyDescent="0.2">
      <c r="S210" s="119"/>
    </row>
    <row r="211" spans="19:19" x14ac:dyDescent="0.2">
      <c r="S211" s="119"/>
    </row>
    <row r="212" spans="19:19" x14ac:dyDescent="0.2">
      <c r="S212" s="119"/>
    </row>
    <row r="213" spans="19:19" x14ac:dyDescent="0.2">
      <c r="S213" s="119"/>
    </row>
    <row r="214" spans="19:19" x14ac:dyDescent="0.2">
      <c r="S214" s="119"/>
    </row>
    <row r="215" spans="19:19" x14ac:dyDescent="0.2">
      <c r="S215" s="119"/>
    </row>
    <row r="216" spans="19:19" x14ac:dyDescent="0.2">
      <c r="S216" s="119"/>
    </row>
    <row r="217" spans="19:19" x14ac:dyDescent="0.2">
      <c r="S217" s="119"/>
    </row>
    <row r="218" spans="19:19" x14ac:dyDescent="0.2">
      <c r="S218" s="119"/>
    </row>
    <row r="219" spans="19:19" x14ac:dyDescent="0.2">
      <c r="S219" s="119"/>
    </row>
    <row r="220" spans="19:19" x14ac:dyDescent="0.2">
      <c r="S220" s="119"/>
    </row>
    <row r="221" spans="19:19" x14ac:dyDescent="0.2">
      <c r="S221" s="119"/>
    </row>
    <row r="222" spans="19:19" x14ac:dyDescent="0.2">
      <c r="S222" s="119"/>
    </row>
    <row r="223" spans="19:19" x14ac:dyDescent="0.2">
      <c r="S223" s="119"/>
    </row>
    <row r="224" spans="19:19" x14ac:dyDescent="0.2">
      <c r="S224" s="119"/>
    </row>
    <row r="225" spans="19:19" x14ac:dyDescent="0.2">
      <c r="S225" s="119"/>
    </row>
    <row r="226" spans="19:19" x14ac:dyDescent="0.2">
      <c r="S226" s="119"/>
    </row>
    <row r="227" spans="19:19" x14ac:dyDescent="0.2">
      <c r="S227" s="119"/>
    </row>
    <row r="228" spans="19:19" x14ac:dyDescent="0.2">
      <c r="S228" s="119"/>
    </row>
    <row r="229" spans="19:19" x14ac:dyDescent="0.2">
      <c r="S229" s="119"/>
    </row>
    <row r="230" spans="19:19" x14ac:dyDescent="0.2">
      <c r="S230" s="119"/>
    </row>
    <row r="231" spans="19:19" x14ac:dyDescent="0.2">
      <c r="S231" s="119"/>
    </row>
    <row r="232" spans="19:19" x14ac:dyDescent="0.2">
      <c r="S232" s="119"/>
    </row>
    <row r="233" spans="19:19" x14ac:dyDescent="0.2">
      <c r="S233" s="119"/>
    </row>
    <row r="234" spans="19:19" x14ac:dyDescent="0.2">
      <c r="S234" s="119"/>
    </row>
    <row r="235" spans="19:19" x14ac:dyDescent="0.2">
      <c r="S235" s="119"/>
    </row>
    <row r="236" spans="19:19" x14ac:dyDescent="0.2">
      <c r="S236" s="119"/>
    </row>
    <row r="237" spans="19:19" x14ac:dyDescent="0.2">
      <c r="S237" s="119"/>
    </row>
    <row r="238" spans="19:19" x14ac:dyDescent="0.2">
      <c r="S238" s="119"/>
    </row>
    <row r="239" spans="19:19" x14ac:dyDescent="0.2">
      <c r="S239" s="119"/>
    </row>
    <row r="240" spans="19:19" x14ac:dyDescent="0.2">
      <c r="S240" s="119"/>
    </row>
    <row r="241" spans="19:19" x14ac:dyDescent="0.2">
      <c r="S241" s="119"/>
    </row>
    <row r="242" spans="19:19" x14ac:dyDescent="0.2">
      <c r="S242" s="119"/>
    </row>
    <row r="243" spans="19:19" x14ac:dyDescent="0.2">
      <c r="S243" s="119"/>
    </row>
    <row r="244" spans="19:19" x14ac:dyDescent="0.2">
      <c r="S244" s="119"/>
    </row>
    <row r="245" spans="19:19" x14ac:dyDescent="0.2">
      <c r="S245" s="119"/>
    </row>
    <row r="246" spans="19:19" x14ac:dyDescent="0.2">
      <c r="S246" s="119"/>
    </row>
    <row r="247" spans="19:19" x14ac:dyDescent="0.2">
      <c r="S247" s="119"/>
    </row>
    <row r="248" spans="19:19" x14ac:dyDescent="0.2">
      <c r="S248" s="119"/>
    </row>
    <row r="249" spans="19:19" x14ac:dyDescent="0.2">
      <c r="S249" s="119"/>
    </row>
    <row r="250" spans="19:19" x14ac:dyDescent="0.2">
      <c r="S250" s="119"/>
    </row>
    <row r="251" spans="19:19" x14ac:dyDescent="0.2">
      <c r="S251" s="119"/>
    </row>
    <row r="252" spans="19:19" x14ac:dyDescent="0.2">
      <c r="S252" s="119"/>
    </row>
    <row r="253" spans="19:19" x14ac:dyDescent="0.2">
      <c r="S253" s="119"/>
    </row>
    <row r="254" spans="19:19" x14ac:dyDescent="0.2">
      <c r="S254" s="119"/>
    </row>
    <row r="255" spans="19:19" x14ac:dyDescent="0.2">
      <c r="S255" s="119"/>
    </row>
    <row r="256" spans="19:19" x14ac:dyDescent="0.2">
      <c r="S256" s="119"/>
    </row>
    <row r="257" spans="19:19" x14ac:dyDescent="0.2">
      <c r="S257" s="119"/>
    </row>
    <row r="258" spans="19:19" x14ac:dyDescent="0.2">
      <c r="S258" s="119"/>
    </row>
    <row r="259" spans="19:19" x14ac:dyDescent="0.2">
      <c r="S259" s="119"/>
    </row>
    <row r="260" spans="19:19" x14ac:dyDescent="0.2">
      <c r="S260" s="119"/>
    </row>
    <row r="261" spans="19:19" x14ac:dyDescent="0.2">
      <c r="S261" s="119"/>
    </row>
    <row r="262" spans="19:19" x14ac:dyDescent="0.2">
      <c r="S262" s="119"/>
    </row>
    <row r="263" spans="19:19" x14ac:dyDescent="0.2">
      <c r="S263" s="119"/>
    </row>
    <row r="264" spans="19:19" x14ac:dyDescent="0.2">
      <c r="S264" s="119"/>
    </row>
    <row r="265" spans="19:19" x14ac:dyDescent="0.2">
      <c r="S265" s="119"/>
    </row>
    <row r="266" spans="19:19" x14ac:dyDescent="0.2">
      <c r="S266" s="119"/>
    </row>
    <row r="267" spans="19:19" x14ac:dyDescent="0.2">
      <c r="S267" s="119"/>
    </row>
    <row r="268" spans="19:19" x14ac:dyDescent="0.2">
      <c r="S268" s="119"/>
    </row>
    <row r="269" spans="19:19" x14ac:dyDescent="0.2">
      <c r="S269" s="119"/>
    </row>
    <row r="270" spans="19:19" x14ac:dyDescent="0.2">
      <c r="S270" s="119"/>
    </row>
    <row r="271" spans="19:19" x14ac:dyDescent="0.2">
      <c r="S271" s="119"/>
    </row>
    <row r="272" spans="19:19" x14ac:dyDescent="0.2">
      <c r="S272" s="119"/>
    </row>
    <row r="273" spans="19:19" x14ac:dyDescent="0.2">
      <c r="S273" s="119"/>
    </row>
    <row r="274" spans="19:19" x14ac:dyDescent="0.2">
      <c r="S274" s="119"/>
    </row>
    <row r="275" spans="19:19" x14ac:dyDescent="0.2">
      <c r="S275" s="119"/>
    </row>
    <row r="276" spans="19:19" x14ac:dyDescent="0.2">
      <c r="S276" s="119"/>
    </row>
    <row r="277" spans="19:19" x14ac:dyDescent="0.2">
      <c r="S277" s="119"/>
    </row>
    <row r="278" spans="19:19" x14ac:dyDescent="0.2">
      <c r="S278" s="119"/>
    </row>
    <row r="279" spans="19:19" x14ac:dyDescent="0.2">
      <c r="S279" s="119"/>
    </row>
    <row r="280" spans="19:19" x14ac:dyDescent="0.2">
      <c r="S280" s="119"/>
    </row>
    <row r="281" spans="19:19" x14ac:dyDescent="0.2">
      <c r="S281" s="119"/>
    </row>
    <row r="282" spans="19:19" x14ac:dyDescent="0.2">
      <c r="S282" s="119"/>
    </row>
    <row r="283" spans="19:19" x14ac:dyDescent="0.2">
      <c r="S283" s="119"/>
    </row>
    <row r="284" spans="19:19" x14ac:dyDescent="0.2">
      <c r="S284" s="119"/>
    </row>
    <row r="285" spans="19:19" x14ac:dyDescent="0.2">
      <c r="S285" s="119"/>
    </row>
    <row r="286" spans="19:19" x14ac:dyDescent="0.2">
      <c r="S286" s="119"/>
    </row>
    <row r="287" spans="19:19" x14ac:dyDescent="0.2">
      <c r="S287" s="119"/>
    </row>
    <row r="288" spans="19:19" x14ac:dyDescent="0.2">
      <c r="S288" s="119"/>
    </row>
    <row r="289" spans="19:19" x14ac:dyDescent="0.2">
      <c r="S289" s="119"/>
    </row>
    <row r="290" spans="19:19" x14ac:dyDescent="0.2">
      <c r="S290" s="119"/>
    </row>
    <row r="291" spans="19:19" x14ac:dyDescent="0.2">
      <c r="S291" s="119"/>
    </row>
    <row r="292" spans="19:19" x14ac:dyDescent="0.2">
      <c r="S292" s="119"/>
    </row>
    <row r="293" spans="19:19" x14ac:dyDescent="0.2">
      <c r="S293" s="119"/>
    </row>
    <row r="294" spans="19:19" x14ac:dyDescent="0.2">
      <c r="S294" s="119"/>
    </row>
    <row r="295" spans="19:19" x14ac:dyDescent="0.2">
      <c r="S295" s="119"/>
    </row>
    <row r="296" spans="19:19" x14ac:dyDescent="0.2">
      <c r="S296" s="119"/>
    </row>
    <row r="297" spans="19:19" x14ac:dyDescent="0.2">
      <c r="S297" s="119"/>
    </row>
    <row r="298" spans="19:19" x14ac:dyDescent="0.2">
      <c r="S298" s="119"/>
    </row>
    <row r="299" spans="19:19" x14ac:dyDescent="0.2">
      <c r="S299" s="119"/>
    </row>
    <row r="300" spans="19:19" x14ac:dyDescent="0.2">
      <c r="S300" s="119"/>
    </row>
    <row r="301" spans="19:19" x14ac:dyDescent="0.2">
      <c r="S301" s="119"/>
    </row>
    <row r="302" spans="19:19" x14ac:dyDescent="0.2">
      <c r="S302" s="119"/>
    </row>
    <row r="303" spans="19:19" x14ac:dyDescent="0.2">
      <c r="S303" s="119"/>
    </row>
    <row r="304" spans="19:19" x14ac:dyDescent="0.2">
      <c r="S304" s="119"/>
    </row>
    <row r="305" spans="19:19" x14ac:dyDescent="0.2">
      <c r="S305" s="119"/>
    </row>
    <row r="306" spans="19:19" x14ac:dyDescent="0.2">
      <c r="S306" s="119"/>
    </row>
    <row r="307" spans="19:19" x14ac:dyDescent="0.2">
      <c r="S307" s="119"/>
    </row>
    <row r="308" spans="19:19" x14ac:dyDescent="0.2">
      <c r="S308" s="119"/>
    </row>
    <row r="309" spans="19:19" x14ac:dyDescent="0.2">
      <c r="S309" s="119"/>
    </row>
    <row r="310" spans="19:19" x14ac:dyDescent="0.2">
      <c r="S310" s="119"/>
    </row>
    <row r="311" spans="19:19" x14ac:dyDescent="0.2">
      <c r="S311" s="119"/>
    </row>
    <row r="312" spans="19:19" x14ac:dyDescent="0.2">
      <c r="S312" s="119"/>
    </row>
    <row r="313" spans="19:19" x14ac:dyDescent="0.2">
      <c r="S313" s="119"/>
    </row>
    <row r="314" spans="19:19" x14ac:dyDescent="0.2">
      <c r="S314" s="119"/>
    </row>
    <row r="315" spans="19:19" x14ac:dyDescent="0.2">
      <c r="S315" s="119"/>
    </row>
    <row r="316" spans="19:19" x14ac:dyDescent="0.2">
      <c r="S316" s="119"/>
    </row>
    <row r="317" spans="19:19" x14ac:dyDescent="0.2">
      <c r="S317" s="119"/>
    </row>
    <row r="318" spans="19:19" x14ac:dyDescent="0.2">
      <c r="S318" s="119"/>
    </row>
    <row r="319" spans="19:19" x14ac:dyDescent="0.2">
      <c r="S319" s="119"/>
    </row>
    <row r="320" spans="19:19" x14ac:dyDescent="0.2">
      <c r="S320" s="119"/>
    </row>
    <row r="321" spans="19:19" x14ac:dyDescent="0.2">
      <c r="S321" s="119"/>
    </row>
    <row r="322" spans="19:19" x14ac:dyDescent="0.2">
      <c r="S322" s="119"/>
    </row>
    <row r="323" spans="19:19" x14ac:dyDescent="0.2">
      <c r="S323" s="119"/>
    </row>
    <row r="324" spans="19:19" x14ac:dyDescent="0.2">
      <c r="S324" s="119"/>
    </row>
    <row r="325" spans="19:19" x14ac:dyDescent="0.2">
      <c r="S325" s="119"/>
    </row>
    <row r="326" spans="19:19" x14ac:dyDescent="0.2">
      <c r="S326" s="119"/>
    </row>
    <row r="327" spans="19:19" x14ac:dyDescent="0.2">
      <c r="S327" s="119"/>
    </row>
    <row r="328" spans="19:19" x14ac:dyDescent="0.2">
      <c r="S328" s="119"/>
    </row>
    <row r="329" spans="19:19" x14ac:dyDescent="0.2">
      <c r="S329" s="119"/>
    </row>
    <row r="330" spans="19:19" x14ac:dyDescent="0.2">
      <c r="S330" s="119"/>
    </row>
    <row r="331" spans="19:19" x14ac:dyDescent="0.2">
      <c r="S331" s="119"/>
    </row>
    <row r="332" spans="19:19" x14ac:dyDescent="0.2">
      <c r="S332" s="119"/>
    </row>
    <row r="333" spans="19:19" x14ac:dyDescent="0.2">
      <c r="S333" s="119"/>
    </row>
    <row r="334" spans="19:19" x14ac:dyDescent="0.2">
      <c r="S334" s="119"/>
    </row>
    <row r="335" spans="19:19" x14ac:dyDescent="0.2">
      <c r="S335" s="119"/>
    </row>
    <row r="336" spans="19:19" x14ac:dyDescent="0.2">
      <c r="S336" s="119"/>
    </row>
    <row r="337" spans="19:19" x14ac:dyDescent="0.2">
      <c r="S337" s="119"/>
    </row>
    <row r="338" spans="19:19" x14ac:dyDescent="0.2">
      <c r="S338" s="119"/>
    </row>
    <row r="339" spans="19:19" x14ac:dyDescent="0.2">
      <c r="S339" s="119"/>
    </row>
    <row r="340" spans="19:19" x14ac:dyDescent="0.2">
      <c r="S340" s="119"/>
    </row>
    <row r="341" spans="19:19" x14ac:dyDescent="0.2">
      <c r="S341" s="119"/>
    </row>
    <row r="342" spans="19:19" x14ac:dyDescent="0.2">
      <c r="S342" s="119"/>
    </row>
    <row r="343" spans="19:19" x14ac:dyDescent="0.2">
      <c r="S343" s="119"/>
    </row>
    <row r="344" spans="19:19" x14ac:dyDescent="0.2">
      <c r="S344" s="119"/>
    </row>
    <row r="345" spans="19:19" x14ac:dyDescent="0.2">
      <c r="S345" s="119"/>
    </row>
    <row r="346" spans="19:19" x14ac:dyDescent="0.2">
      <c r="S346" s="119"/>
    </row>
    <row r="347" spans="19:19" x14ac:dyDescent="0.2">
      <c r="S347" s="119"/>
    </row>
    <row r="348" spans="19:19" x14ac:dyDescent="0.2">
      <c r="S348" s="119"/>
    </row>
    <row r="349" spans="19:19" x14ac:dyDescent="0.2">
      <c r="S349" s="119"/>
    </row>
    <row r="350" spans="19:19" x14ac:dyDescent="0.2">
      <c r="S350" s="119"/>
    </row>
    <row r="351" spans="19:19" x14ac:dyDescent="0.2">
      <c r="S351" s="119"/>
    </row>
    <row r="352" spans="19:19" x14ac:dyDescent="0.2">
      <c r="S352" s="119"/>
    </row>
    <row r="353" spans="19:19" x14ac:dyDescent="0.2">
      <c r="S353" s="119"/>
    </row>
    <row r="354" spans="19:19" x14ac:dyDescent="0.2">
      <c r="S354" s="119"/>
    </row>
    <row r="355" spans="19:19" x14ac:dyDescent="0.2">
      <c r="S355" s="119"/>
    </row>
    <row r="356" spans="19:19" x14ac:dyDescent="0.2">
      <c r="S356" s="119"/>
    </row>
    <row r="357" spans="19:19" x14ac:dyDescent="0.2">
      <c r="S357" s="119"/>
    </row>
    <row r="358" spans="19:19" x14ac:dyDescent="0.2">
      <c r="S358" s="119"/>
    </row>
    <row r="359" spans="19:19" x14ac:dyDescent="0.2">
      <c r="S359" s="119"/>
    </row>
    <row r="360" spans="19:19" x14ac:dyDescent="0.2">
      <c r="S360" s="119"/>
    </row>
    <row r="361" spans="19:19" x14ac:dyDescent="0.2">
      <c r="S361" s="119"/>
    </row>
    <row r="362" spans="19:19" x14ac:dyDescent="0.2">
      <c r="S362" s="119"/>
    </row>
    <row r="363" spans="19:19" x14ac:dyDescent="0.2">
      <c r="S363" s="119"/>
    </row>
    <row r="364" spans="19:19" x14ac:dyDescent="0.2">
      <c r="S364" s="119"/>
    </row>
    <row r="365" spans="19:19" x14ac:dyDescent="0.2">
      <c r="S365" s="119"/>
    </row>
    <row r="366" spans="19:19" x14ac:dyDescent="0.2">
      <c r="S366" s="119"/>
    </row>
    <row r="367" spans="19:19" x14ac:dyDescent="0.2">
      <c r="S367" s="119"/>
    </row>
    <row r="368" spans="19:19" x14ac:dyDescent="0.2">
      <c r="S368" s="119"/>
    </row>
    <row r="369" spans="19:19" x14ac:dyDescent="0.2">
      <c r="S369" s="119"/>
    </row>
    <row r="370" spans="19:19" x14ac:dyDescent="0.2">
      <c r="S370" s="119"/>
    </row>
    <row r="371" spans="19:19" x14ac:dyDescent="0.2">
      <c r="S371" s="119"/>
    </row>
    <row r="372" spans="19:19" x14ac:dyDescent="0.2">
      <c r="S372" s="119"/>
    </row>
    <row r="373" spans="19:19" x14ac:dyDescent="0.2">
      <c r="S373" s="119"/>
    </row>
    <row r="374" spans="19:19" x14ac:dyDescent="0.2">
      <c r="S374" s="119"/>
    </row>
    <row r="375" spans="19:19" x14ac:dyDescent="0.2">
      <c r="S375" s="119"/>
    </row>
    <row r="376" spans="19:19" x14ac:dyDescent="0.2">
      <c r="S376" s="119"/>
    </row>
    <row r="377" spans="19:19" x14ac:dyDescent="0.2">
      <c r="S377" s="119"/>
    </row>
    <row r="378" spans="19:19" x14ac:dyDescent="0.2">
      <c r="S378" s="119"/>
    </row>
    <row r="379" spans="19:19" x14ac:dyDescent="0.2">
      <c r="S379" s="119"/>
    </row>
    <row r="380" spans="19:19" x14ac:dyDescent="0.2">
      <c r="S380" s="119"/>
    </row>
    <row r="381" spans="19:19" x14ac:dyDescent="0.2">
      <c r="S381" s="119"/>
    </row>
    <row r="382" spans="19:19" x14ac:dyDescent="0.2">
      <c r="S382" s="119"/>
    </row>
    <row r="383" spans="19:19" x14ac:dyDescent="0.2">
      <c r="S383" s="119"/>
    </row>
    <row r="384" spans="19:19" x14ac:dyDescent="0.2">
      <c r="S384" s="119"/>
    </row>
    <row r="385" spans="19:19" x14ac:dyDescent="0.2">
      <c r="S385" s="119"/>
    </row>
    <row r="386" spans="19:19" x14ac:dyDescent="0.2">
      <c r="S386" s="119"/>
    </row>
    <row r="387" spans="19:19" x14ac:dyDescent="0.2">
      <c r="S387" s="119"/>
    </row>
    <row r="388" spans="19:19" x14ac:dyDescent="0.2">
      <c r="S388" s="119"/>
    </row>
    <row r="389" spans="19:19" x14ac:dyDescent="0.2">
      <c r="S389" s="119"/>
    </row>
    <row r="390" spans="19:19" x14ac:dyDescent="0.2">
      <c r="S390" s="119"/>
    </row>
    <row r="391" spans="19:19" x14ac:dyDescent="0.2">
      <c r="S391" s="119"/>
    </row>
    <row r="392" spans="19:19" x14ac:dyDescent="0.2">
      <c r="S392" s="119"/>
    </row>
    <row r="393" spans="19:19" x14ac:dyDescent="0.2">
      <c r="S393" s="119"/>
    </row>
    <row r="394" spans="19:19" x14ac:dyDescent="0.2">
      <c r="S394" s="119"/>
    </row>
    <row r="395" spans="19:19" x14ac:dyDescent="0.2">
      <c r="S395" s="119"/>
    </row>
  </sheetData>
  <autoFilter ref="A1:CW67"/>
  <mergeCells count="52">
    <mergeCell ref="A58:A66"/>
    <mergeCell ref="B58:B59"/>
    <mergeCell ref="C58:C59"/>
    <mergeCell ref="D58:D59"/>
    <mergeCell ref="B60:B63"/>
    <mergeCell ref="C60:C63"/>
    <mergeCell ref="D60:D63"/>
    <mergeCell ref="B64:B65"/>
    <mergeCell ref="C64:C65"/>
    <mergeCell ref="D64:D65"/>
    <mergeCell ref="A53:A57"/>
    <mergeCell ref="B53:B54"/>
    <mergeCell ref="C53:C54"/>
    <mergeCell ref="D53:D54"/>
    <mergeCell ref="B55:B56"/>
    <mergeCell ref="C55:C56"/>
    <mergeCell ref="D55:D56"/>
    <mergeCell ref="B45:B47"/>
    <mergeCell ref="C45:C47"/>
    <mergeCell ref="D45:D47"/>
    <mergeCell ref="B48:B51"/>
    <mergeCell ref="C48:C51"/>
    <mergeCell ref="D48:D51"/>
    <mergeCell ref="A2:A19"/>
    <mergeCell ref="B2:B6"/>
    <mergeCell ref="C2:C6"/>
    <mergeCell ref="D2:D6"/>
    <mergeCell ref="B7:B9"/>
    <mergeCell ref="C7:C9"/>
    <mergeCell ref="A20:A52"/>
    <mergeCell ref="B20:B23"/>
    <mergeCell ref="C20:C23"/>
    <mergeCell ref="D20:D23"/>
    <mergeCell ref="B24:B30"/>
    <mergeCell ref="C24:C30"/>
    <mergeCell ref="D24:D30"/>
    <mergeCell ref="B31:B36"/>
    <mergeCell ref="C31:C36"/>
    <mergeCell ref="D31:D36"/>
    <mergeCell ref="B37:B40"/>
    <mergeCell ref="C37:C40"/>
    <mergeCell ref="D37:D40"/>
    <mergeCell ref="B41:B44"/>
    <mergeCell ref="C41:C44"/>
    <mergeCell ref="D41:D44"/>
    <mergeCell ref="D7:D9"/>
    <mergeCell ref="B10:B15"/>
    <mergeCell ref="C10:C15"/>
    <mergeCell ref="D10:D15"/>
    <mergeCell ref="B16:B18"/>
    <mergeCell ref="C16:C18"/>
    <mergeCell ref="D16:D18"/>
  </mergeCells>
  <pageMargins left="0.56000000000000005" right="0.70866141732283472" top="0.22" bottom="0.2" header="0.31496062992125984" footer="0.21"/>
  <pageSetup paperSize="9" scale="10" fitToHeight="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I25"/>
  <sheetViews>
    <sheetView topLeftCell="O1" workbookViewId="0">
      <selection activeCell="Z24" sqref="Z24"/>
    </sheetView>
  </sheetViews>
  <sheetFormatPr defaultRowHeight="15" x14ac:dyDescent="0.25"/>
  <cols>
    <col min="1" max="1" width="9.140625" style="147" customWidth="1"/>
    <col min="2" max="2" width="11" style="147" customWidth="1"/>
    <col min="3" max="3" width="9.140625" style="147" customWidth="1"/>
    <col min="4" max="4" width="13" style="147" customWidth="1"/>
    <col min="5" max="5" width="13.85546875" style="147" customWidth="1"/>
    <col min="6" max="6" width="13.5703125" style="147" customWidth="1"/>
    <col min="7" max="7" width="13.28515625" style="147" customWidth="1"/>
    <col min="8" max="33" width="12.5703125" style="147" customWidth="1"/>
    <col min="34" max="34" width="12.28515625" style="147" customWidth="1"/>
    <col min="35" max="35" width="11.28515625" style="147" customWidth="1"/>
    <col min="36" max="36" width="13.140625" style="147" customWidth="1"/>
    <col min="37" max="16384" width="9.140625" style="147"/>
  </cols>
  <sheetData>
    <row r="1" spans="1:35" ht="42.75" x14ac:dyDescent="0.25">
      <c r="A1" s="6" t="s">
        <v>1</v>
      </c>
      <c r="B1" s="14" t="s">
        <v>7</v>
      </c>
      <c r="C1" s="14" t="s">
        <v>8</v>
      </c>
      <c r="D1" s="14" t="s">
        <v>9</v>
      </c>
      <c r="E1" s="14" t="s">
        <v>10</v>
      </c>
      <c r="F1" s="14" t="s">
        <v>11</v>
      </c>
      <c r="G1" s="14" t="s">
        <v>12</v>
      </c>
      <c r="H1" s="14" t="s">
        <v>13</v>
      </c>
      <c r="I1" s="14" t="s">
        <v>14</v>
      </c>
      <c r="J1" s="14" t="s">
        <v>17</v>
      </c>
      <c r="K1" s="14" t="s">
        <v>15</v>
      </c>
      <c r="L1" s="14" t="s">
        <v>16</v>
      </c>
      <c r="M1" s="14" t="s">
        <v>20</v>
      </c>
      <c r="N1" s="14" t="s">
        <v>23</v>
      </c>
      <c r="O1" s="14" t="s">
        <v>22</v>
      </c>
      <c r="P1" s="14" t="s">
        <v>18</v>
      </c>
      <c r="Q1" s="14" t="s">
        <v>21</v>
      </c>
      <c r="R1" s="14" t="s">
        <v>19</v>
      </c>
      <c r="S1" s="14" t="s">
        <v>24</v>
      </c>
      <c r="T1" s="14" t="s">
        <v>25</v>
      </c>
      <c r="U1" s="14" t="s">
        <v>26</v>
      </c>
      <c r="V1" s="14" t="s">
        <v>27</v>
      </c>
      <c r="W1" s="14" t="s">
        <v>29</v>
      </c>
      <c r="X1" s="14" t="s">
        <v>28</v>
      </c>
      <c r="Y1" s="14" t="s">
        <v>209</v>
      </c>
      <c r="Z1" s="14" t="s">
        <v>210</v>
      </c>
      <c r="AA1" s="14" t="s">
        <v>211</v>
      </c>
      <c r="AB1" s="14" t="s">
        <v>212</v>
      </c>
      <c r="AC1" s="14" t="s">
        <v>213</v>
      </c>
      <c r="AD1" s="14" t="s">
        <v>214</v>
      </c>
      <c r="AE1" s="14" t="s">
        <v>215</v>
      </c>
      <c r="AF1" s="14" t="s">
        <v>216</v>
      </c>
      <c r="AG1" s="14" t="s">
        <v>217</v>
      </c>
      <c r="AH1" s="14" t="s">
        <v>218</v>
      </c>
      <c r="AI1" s="14" t="s">
        <v>219</v>
      </c>
    </row>
    <row r="2" spans="1:35" x14ac:dyDescent="0.25">
      <c r="A2" s="128">
        <v>140.54999999999998</v>
      </c>
      <c r="B2" s="142">
        <v>101.54999999999998</v>
      </c>
      <c r="C2" s="142">
        <v>20</v>
      </c>
      <c r="D2" s="142">
        <v>19</v>
      </c>
      <c r="E2" s="142">
        <v>33.03</v>
      </c>
      <c r="F2" s="142">
        <v>58.679999999999993</v>
      </c>
      <c r="G2" s="142">
        <v>19.71</v>
      </c>
      <c r="H2" s="142">
        <v>29.130000000000003</v>
      </c>
      <c r="I2" s="142">
        <v>9.6999999999999993</v>
      </c>
      <c r="J2" s="142">
        <v>8.7899999999999991</v>
      </c>
      <c r="K2" s="142">
        <v>8.8000000000000007</v>
      </c>
      <c r="L2" s="142">
        <v>5.74</v>
      </c>
      <c r="M2" s="142">
        <v>8.7200000000000006</v>
      </c>
      <c r="N2" s="142">
        <v>8.86</v>
      </c>
      <c r="O2" s="142">
        <v>5.76</v>
      </c>
      <c r="P2" s="142">
        <v>7.84</v>
      </c>
      <c r="Q2" s="142">
        <v>9.89</v>
      </c>
      <c r="R2" s="142">
        <v>7.81</v>
      </c>
      <c r="S2" s="142">
        <v>9.8000000000000007</v>
      </c>
      <c r="T2" s="142">
        <v>9.7100000000000009</v>
      </c>
      <c r="U2" s="142">
        <v>10</v>
      </c>
      <c r="V2" s="142">
        <v>9.7100000000000009</v>
      </c>
      <c r="W2" s="142">
        <v>9.7100000000000009</v>
      </c>
      <c r="X2" s="142">
        <v>9.7100000000000009</v>
      </c>
      <c r="Y2" s="142">
        <v>4.666666666666667</v>
      </c>
      <c r="Z2" s="142">
        <v>9.7142857142857135</v>
      </c>
      <c r="AA2" s="142">
        <v>9.7142857142857135</v>
      </c>
      <c r="AB2" s="142">
        <v>10</v>
      </c>
      <c r="AC2" s="142">
        <v>4.8915662650602414</v>
      </c>
      <c r="AD2" s="142">
        <v>4.761467889908257</v>
      </c>
      <c r="AE2" s="142">
        <v>4.8433734939759034</v>
      </c>
      <c r="AF2" s="142">
        <v>4.8611111111111107</v>
      </c>
      <c r="AG2" s="142">
        <v>4.721311475409836</v>
      </c>
      <c r="AH2" s="142">
        <v>4.7984496124031004</v>
      </c>
      <c r="AI2" s="142">
        <v>4.7872340425531918</v>
      </c>
    </row>
    <row r="3" spans="1:35" x14ac:dyDescent="0.25">
      <c r="A3" s="128">
        <v>121.39000000000001</v>
      </c>
      <c r="B3" s="142">
        <v>88.590000000000018</v>
      </c>
      <c r="C3" s="142">
        <v>16.8</v>
      </c>
      <c r="D3" s="142">
        <v>16</v>
      </c>
      <c r="E3" s="142">
        <v>28.229999999999997</v>
      </c>
      <c r="F3" s="142">
        <v>49.540000000000006</v>
      </c>
      <c r="G3" s="142">
        <v>17.87</v>
      </c>
      <c r="H3" s="142">
        <v>25.75</v>
      </c>
      <c r="I3" s="142">
        <v>8.8699999999999992</v>
      </c>
      <c r="J3" s="142">
        <v>9.11</v>
      </c>
      <c r="K3" s="142">
        <v>6.2</v>
      </c>
      <c r="L3" s="142">
        <v>4.05</v>
      </c>
      <c r="M3" s="142">
        <v>6.98</v>
      </c>
      <c r="N3" s="142">
        <v>8.08</v>
      </c>
      <c r="O3" s="142">
        <v>4.1100000000000003</v>
      </c>
      <c r="P3" s="142">
        <v>6.02</v>
      </c>
      <c r="Q3" s="142">
        <v>7.08</v>
      </c>
      <c r="R3" s="142">
        <v>8.0500000000000007</v>
      </c>
      <c r="S3" s="142">
        <v>9.2200000000000006</v>
      </c>
      <c r="T3" s="142">
        <v>8.7200000000000006</v>
      </c>
      <c r="U3" s="142">
        <v>9.15</v>
      </c>
      <c r="V3" s="142">
        <v>8.3000000000000007</v>
      </c>
      <c r="W3" s="142">
        <v>8.51</v>
      </c>
      <c r="X3" s="142">
        <v>8.94</v>
      </c>
      <c r="Y3" s="142">
        <v>4.3417721518987342</v>
      </c>
      <c r="Z3" s="142">
        <v>8.9361702127659566</v>
      </c>
      <c r="AA3" s="142">
        <v>8.2978723404255312</v>
      </c>
      <c r="AB3" s="142">
        <v>9.1489361702127656</v>
      </c>
      <c r="AC3" s="142">
        <v>4.0793650793650791</v>
      </c>
      <c r="AD3" s="142">
        <v>4.1052631578947372</v>
      </c>
      <c r="AE3" s="142">
        <v>4.0158730158730158</v>
      </c>
      <c r="AF3" s="142">
        <v>4.075949367088608</v>
      </c>
      <c r="AG3" s="142">
        <v>3.9819819819819822</v>
      </c>
      <c r="AH3" s="142">
        <v>4.204678362573099</v>
      </c>
      <c r="AI3" s="142">
        <v>4.112903225806452</v>
      </c>
    </row>
    <row r="4" spans="1:35" x14ac:dyDescent="0.25">
      <c r="A4" s="128">
        <v>124.30999999999999</v>
      </c>
      <c r="B4" s="142">
        <v>87.309999999999988</v>
      </c>
      <c r="C4" s="142">
        <v>21</v>
      </c>
      <c r="D4" s="142">
        <v>16</v>
      </c>
      <c r="E4" s="142">
        <v>32.19</v>
      </c>
      <c r="F4" s="142">
        <v>48.269999999999996</v>
      </c>
      <c r="G4" s="142">
        <v>17.579999999999998</v>
      </c>
      <c r="H4" s="142">
        <v>26.269999999999996</v>
      </c>
      <c r="I4" s="142">
        <v>9.0299999999999994</v>
      </c>
      <c r="J4" s="142">
        <v>9.0399999999999991</v>
      </c>
      <c r="K4" s="142">
        <v>7.1</v>
      </c>
      <c r="L4" s="142">
        <v>7.02</v>
      </c>
      <c r="M4" s="142">
        <v>7.69</v>
      </c>
      <c r="N4" s="142">
        <v>7.95</v>
      </c>
      <c r="O4" s="142">
        <v>4.97</v>
      </c>
      <c r="P4" s="142">
        <v>5.87</v>
      </c>
      <c r="Q4" s="142">
        <v>6.99</v>
      </c>
      <c r="R4" s="142">
        <v>6.69</v>
      </c>
      <c r="S4" s="142">
        <v>8.11</v>
      </c>
      <c r="T4" s="142">
        <v>8.7899999999999991</v>
      </c>
      <c r="U4" s="142">
        <v>8.7899999999999991</v>
      </c>
      <c r="V4" s="142">
        <v>8.7899999999999991</v>
      </c>
      <c r="W4" s="142">
        <v>8.69</v>
      </c>
      <c r="X4" s="142">
        <v>8.7899999999999991</v>
      </c>
      <c r="Y4" s="142">
        <v>4.1170212765957448</v>
      </c>
      <c r="Z4" s="142">
        <v>8.7878787878787872</v>
      </c>
      <c r="AA4" s="142">
        <v>8.7878787878787872</v>
      </c>
      <c r="AB4" s="142">
        <v>8.7878787878787872</v>
      </c>
      <c r="AC4" s="142">
        <v>3.9937499999999999</v>
      </c>
      <c r="AD4" s="142">
        <v>3.9722222222222223</v>
      </c>
      <c r="AE4" s="142">
        <v>3.8687499999999999</v>
      </c>
      <c r="AF4" s="142">
        <v>3.9539007092198584</v>
      </c>
      <c r="AG4" s="142">
        <v>3.6885245901639343</v>
      </c>
      <c r="AH4" s="142">
        <v>4.0952380952380949</v>
      </c>
      <c r="AI4" s="142">
        <v>4.043010752688172</v>
      </c>
    </row>
    <row r="5" spans="1:35" x14ac:dyDescent="0.25">
      <c r="A5" s="128">
        <v>111.19999999999999</v>
      </c>
      <c r="B5" s="142">
        <v>81.399999999999991</v>
      </c>
      <c r="C5" s="142">
        <v>15.8</v>
      </c>
      <c r="D5" s="142">
        <v>14</v>
      </c>
      <c r="E5" s="142">
        <v>26.93</v>
      </c>
      <c r="F5" s="142">
        <v>44.8</v>
      </c>
      <c r="G5" s="142">
        <v>18.170000000000002</v>
      </c>
      <c r="H5" s="142">
        <v>21.299999999999997</v>
      </c>
      <c r="I5" s="142">
        <v>8.9600000000000009</v>
      </c>
      <c r="J5" s="142">
        <v>7.1</v>
      </c>
      <c r="K5" s="142">
        <v>6.88</v>
      </c>
      <c r="L5" s="142">
        <v>3.99</v>
      </c>
      <c r="M5" s="142">
        <v>4.4000000000000004</v>
      </c>
      <c r="N5" s="142">
        <v>7.56</v>
      </c>
      <c r="O5" s="142">
        <v>4.0199999999999996</v>
      </c>
      <c r="P5" s="142">
        <v>5.73</v>
      </c>
      <c r="Q5" s="142">
        <v>6.73</v>
      </c>
      <c r="R5" s="142">
        <v>7.34</v>
      </c>
      <c r="S5" s="142">
        <v>9.02</v>
      </c>
      <c r="T5" s="142">
        <v>9.2899999999999991</v>
      </c>
      <c r="U5" s="142">
        <v>8.8800000000000008</v>
      </c>
      <c r="V5" s="142">
        <v>4.8</v>
      </c>
      <c r="W5" s="142">
        <v>8.1300000000000008</v>
      </c>
      <c r="X5" s="142">
        <v>8.3699999999999992</v>
      </c>
      <c r="Y5" s="142">
        <v>4.0642857142857141</v>
      </c>
      <c r="Z5" s="142">
        <v>8.3673469387755102</v>
      </c>
      <c r="AA5" s="142">
        <v>4.795918367346939</v>
      </c>
      <c r="AB5" s="142">
        <v>8.8775510204081627</v>
      </c>
      <c r="AC5" s="142">
        <v>3.7268907563025211</v>
      </c>
      <c r="AD5" s="142">
        <v>4.0155279503105588</v>
      </c>
      <c r="AE5" s="142">
        <v>3.7268907563025211</v>
      </c>
      <c r="AF5" s="142">
        <v>3.5642857142857145</v>
      </c>
      <c r="AG5" s="142">
        <v>3.3956043956043955</v>
      </c>
      <c r="AH5" s="142">
        <v>3.8768115942028984</v>
      </c>
      <c r="AI5" s="142">
        <v>4.1011235955056176</v>
      </c>
    </row>
    <row r="6" spans="1:35" x14ac:dyDescent="0.25">
      <c r="A6" s="128">
        <v>131.63999999999999</v>
      </c>
      <c r="B6" s="142">
        <v>92.839999999999989</v>
      </c>
      <c r="C6" s="142">
        <v>20.8</v>
      </c>
      <c r="D6" s="142">
        <v>18</v>
      </c>
      <c r="E6" s="142">
        <v>31.519999999999996</v>
      </c>
      <c r="F6" s="142">
        <v>53.56</v>
      </c>
      <c r="G6" s="142">
        <v>19.329999999999998</v>
      </c>
      <c r="H6" s="142">
        <v>27.229999999999997</v>
      </c>
      <c r="I6" s="142">
        <v>9.1199999999999992</v>
      </c>
      <c r="J6" s="142">
        <v>9.17</v>
      </c>
      <c r="K6" s="142">
        <v>9.15</v>
      </c>
      <c r="L6" s="142">
        <v>4.08</v>
      </c>
      <c r="M6" s="142">
        <v>6.76</v>
      </c>
      <c r="N6" s="142">
        <v>8.1199999999999992</v>
      </c>
      <c r="O6" s="142">
        <v>5.44</v>
      </c>
      <c r="P6" s="142">
        <v>7.45</v>
      </c>
      <c r="Q6" s="142">
        <v>8.26</v>
      </c>
      <c r="R6" s="142">
        <v>8.0500000000000007</v>
      </c>
      <c r="S6" s="142">
        <v>9.48</v>
      </c>
      <c r="T6" s="142">
        <v>9.75</v>
      </c>
      <c r="U6" s="142">
        <v>9.58</v>
      </c>
      <c r="V6" s="142">
        <v>8.39</v>
      </c>
      <c r="W6" s="142">
        <v>9.01</v>
      </c>
      <c r="X6" s="142">
        <v>9.83</v>
      </c>
      <c r="Y6" s="142">
        <v>4.4054054054054053</v>
      </c>
      <c r="Z6" s="142">
        <v>9.8305084745762716</v>
      </c>
      <c r="AA6" s="142">
        <v>8.3898305084745761</v>
      </c>
      <c r="AB6" s="142">
        <v>9.5762711864406782</v>
      </c>
      <c r="AC6" s="142">
        <v>4.2593984962406015</v>
      </c>
      <c r="AD6" s="142">
        <v>4.4447852760736195</v>
      </c>
      <c r="AE6" s="142">
        <v>4.4548872180451129</v>
      </c>
      <c r="AF6" s="142">
        <v>4.1238738738738743</v>
      </c>
      <c r="AG6" s="142">
        <v>3.7640449438202248</v>
      </c>
      <c r="AH6" s="142">
        <v>4.1545454545454543</v>
      </c>
      <c r="AI6" s="142">
        <v>4.1698113207547172</v>
      </c>
    </row>
    <row r="7" spans="1:35" s="155" customFormat="1" x14ac:dyDescent="0.25">
      <c r="A7" s="128">
        <v>131.77000000000001</v>
      </c>
      <c r="B7" s="142">
        <v>98.77000000000001</v>
      </c>
      <c r="C7" s="142">
        <v>20</v>
      </c>
      <c r="D7" s="142">
        <v>13</v>
      </c>
      <c r="E7" s="142">
        <v>31.950000000000003</v>
      </c>
      <c r="F7" s="142">
        <v>50.02</v>
      </c>
      <c r="G7" s="142">
        <v>20</v>
      </c>
      <c r="H7" s="142">
        <v>29.8</v>
      </c>
      <c r="I7" s="142">
        <v>9.61</v>
      </c>
      <c r="J7" s="142">
        <v>9.61</v>
      </c>
      <c r="K7" s="142">
        <v>8.3800000000000008</v>
      </c>
      <c r="L7" s="142">
        <v>4.3499999999999996</v>
      </c>
      <c r="M7" s="142">
        <v>6.28</v>
      </c>
      <c r="N7" s="142">
        <v>8.34</v>
      </c>
      <c r="O7" s="142">
        <v>4.5599999999999996</v>
      </c>
      <c r="P7" s="142">
        <v>7.54</v>
      </c>
      <c r="Q7" s="142">
        <v>7.49</v>
      </c>
      <c r="R7" s="142">
        <v>6.24</v>
      </c>
      <c r="S7" s="142">
        <v>9.57</v>
      </c>
      <c r="T7" s="142">
        <v>10</v>
      </c>
      <c r="U7" s="142">
        <v>10</v>
      </c>
      <c r="V7" s="142">
        <v>10</v>
      </c>
      <c r="W7" s="142">
        <v>9.8000000000000007</v>
      </c>
      <c r="X7" s="142">
        <v>10</v>
      </c>
      <c r="Y7" s="142">
        <v>4.5753968253968251</v>
      </c>
      <c r="Z7" s="142">
        <v>10</v>
      </c>
      <c r="AA7" s="142">
        <v>10</v>
      </c>
      <c r="AB7" s="142">
        <v>10</v>
      </c>
      <c r="AC7" s="142">
        <v>4.4872340425531911</v>
      </c>
      <c r="AD7" s="142">
        <v>4.5594795539033459</v>
      </c>
      <c r="AE7" s="142">
        <v>4.5361702127659571</v>
      </c>
      <c r="AF7" s="142">
        <v>4.337301587301587</v>
      </c>
      <c r="AG7" s="142">
        <v>4.2762237762237758</v>
      </c>
      <c r="AH7" s="142">
        <v>4.3834355828220861</v>
      </c>
      <c r="AI7" s="142">
        <v>4.6082949308755756</v>
      </c>
    </row>
    <row r="8" spans="1:35" s="155" customFormat="1" x14ac:dyDescent="0.25">
      <c r="A8" s="128">
        <v>124.58</v>
      </c>
      <c r="B8" s="142">
        <v>94.58</v>
      </c>
      <c r="C8" s="142">
        <v>17</v>
      </c>
      <c r="D8" s="142">
        <v>13</v>
      </c>
      <c r="E8" s="142">
        <v>29.379999999999995</v>
      </c>
      <c r="F8" s="142">
        <v>47.400000000000006</v>
      </c>
      <c r="G8" s="142">
        <v>19.75</v>
      </c>
      <c r="H8" s="142">
        <v>28.049999999999997</v>
      </c>
      <c r="I8" s="142">
        <v>9.3699999999999992</v>
      </c>
      <c r="J8" s="142">
        <v>8.4</v>
      </c>
      <c r="K8" s="142">
        <v>7.35</v>
      </c>
      <c r="L8" s="142">
        <v>4.26</v>
      </c>
      <c r="M8" s="142">
        <v>5.81</v>
      </c>
      <c r="N8" s="142">
        <v>8.31</v>
      </c>
      <c r="O8" s="142">
        <v>5.39</v>
      </c>
      <c r="P8" s="142">
        <v>6.27</v>
      </c>
      <c r="Q8" s="142">
        <v>7.39</v>
      </c>
      <c r="R8" s="142">
        <v>8</v>
      </c>
      <c r="S8" s="142">
        <v>6.23</v>
      </c>
      <c r="T8" s="142">
        <v>9.9</v>
      </c>
      <c r="U8" s="142">
        <v>9.85</v>
      </c>
      <c r="V8" s="142">
        <v>8.92</v>
      </c>
      <c r="W8" s="142">
        <v>9.23</v>
      </c>
      <c r="X8" s="142">
        <v>9.9</v>
      </c>
      <c r="Y8" s="142">
        <v>4.453125</v>
      </c>
      <c r="Z8" s="142">
        <v>9.9019607843137258</v>
      </c>
      <c r="AA8" s="142">
        <v>8.9215686274509807</v>
      </c>
      <c r="AB8" s="142">
        <v>9.8529411764705888</v>
      </c>
      <c r="AC8" s="142">
        <v>4.3934782608695651</v>
      </c>
      <c r="AD8" s="142">
        <v>4.3918439716312054</v>
      </c>
      <c r="AE8" s="142">
        <v>4.2695652173913041</v>
      </c>
      <c r="AF8" s="142">
        <v>4.30859375</v>
      </c>
      <c r="AG8" s="142">
        <v>3.8149350649350651</v>
      </c>
      <c r="AH8" s="142">
        <v>4.3522727272727275</v>
      </c>
      <c r="AI8" s="142">
        <v>4.3980582524271847</v>
      </c>
    </row>
    <row r="9" spans="1:35" s="155" customFormat="1" x14ac:dyDescent="0.25">
      <c r="A9" s="128">
        <v>129.97</v>
      </c>
      <c r="B9" s="142">
        <v>98.97</v>
      </c>
      <c r="C9" s="142">
        <v>16</v>
      </c>
      <c r="D9" s="142">
        <v>15</v>
      </c>
      <c r="E9" s="142">
        <v>29.110000000000003</v>
      </c>
      <c r="F9" s="142">
        <v>52</v>
      </c>
      <c r="G9" s="142">
        <v>19.82</v>
      </c>
      <c r="H9" s="142">
        <v>29.04</v>
      </c>
      <c r="I9" s="142">
        <v>8.56</v>
      </c>
      <c r="J9" s="142">
        <v>8.57</v>
      </c>
      <c r="K9" s="142">
        <v>7.55</v>
      </c>
      <c r="L9" s="142">
        <v>4.43</v>
      </c>
      <c r="M9" s="142">
        <v>7.57</v>
      </c>
      <c r="N9" s="142">
        <v>8.61</v>
      </c>
      <c r="O9" s="142">
        <v>5.63</v>
      </c>
      <c r="P9" s="142">
        <v>6.48</v>
      </c>
      <c r="Q9" s="142">
        <v>8.5299999999999994</v>
      </c>
      <c r="R9" s="142">
        <v>6.48</v>
      </c>
      <c r="S9" s="142">
        <v>8.6999999999999993</v>
      </c>
      <c r="T9" s="142">
        <v>9.8800000000000008</v>
      </c>
      <c r="U9" s="142">
        <v>9.94</v>
      </c>
      <c r="V9" s="142">
        <v>9.4499999999999993</v>
      </c>
      <c r="W9" s="142">
        <v>9.65</v>
      </c>
      <c r="X9" s="142">
        <v>9.94</v>
      </c>
      <c r="Y9" s="142">
        <v>4.6715686274509807</v>
      </c>
      <c r="Z9" s="142">
        <v>9.9390243902439028</v>
      </c>
      <c r="AA9" s="142">
        <v>9.4512195121951219</v>
      </c>
      <c r="AB9" s="142">
        <v>9.9390243902439028</v>
      </c>
      <c r="AC9" s="142">
        <v>4.5271739130434785</v>
      </c>
      <c r="AD9" s="142">
        <v>4.625</v>
      </c>
      <c r="AE9" s="142">
        <v>4.4782608695652177</v>
      </c>
      <c r="AF9" s="142">
        <v>4.6111111111111107</v>
      </c>
      <c r="AG9" s="142">
        <v>4.5655737704918034</v>
      </c>
      <c r="AH9" s="142">
        <v>4.5498084291187739</v>
      </c>
      <c r="AI9" s="142">
        <v>4.5698324022346366</v>
      </c>
    </row>
    <row r="10" spans="1:35" s="155" customFormat="1" x14ac:dyDescent="0.25">
      <c r="A10" s="128">
        <v>130.82999999999998</v>
      </c>
      <c r="B10" s="142">
        <v>101.82999999999998</v>
      </c>
      <c r="C10" s="142">
        <v>17</v>
      </c>
      <c r="D10" s="142">
        <v>12</v>
      </c>
      <c r="E10" s="142">
        <v>30.759999999999998</v>
      </c>
      <c r="F10" s="142">
        <v>50.98</v>
      </c>
      <c r="G10" s="142">
        <v>20</v>
      </c>
      <c r="H10" s="142">
        <v>29.090000000000003</v>
      </c>
      <c r="I10" s="142">
        <v>9.69</v>
      </c>
      <c r="J10" s="142">
        <v>8.76</v>
      </c>
      <c r="K10" s="142">
        <v>7.72</v>
      </c>
      <c r="L10" s="142">
        <v>4.59</v>
      </c>
      <c r="M10" s="142">
        <v>6.74</v>
      </c>
      <c r="N10" s="142">
        <v>7.87</v>
      </c>
      <c r="O10" s="142">
        <v>5.86</v>
      </c>
      <c r="P10" s="142">
        <v>6.87</v>
      </c>
      <c r="Q10" s="142">
        <v>5.88</v>
      </c>
      <c r="R10" s="142">
        <v>8.86</v>
      </c>
      <c r="S10" s="142">
        <v>8.9</v>
      </c>
      <c r="T10" s="142">
        <v>10</v>
      </c>
      <c r="U10" s="142">
        <v>10</v>
      </c>
      <c r="V10" s="142">
        <v>9.8800000000000008</v>
      </c>
      <c r="W10" s="142">
        <v>9.2100000000000009</v>
      </c>
      <c r="X10" s="142">
        <v>10</v>
      </c>
      <c r="Y10" s="142">
        <v>4.6766917293233083</v>
      </c>
      <c r="Z10" s="142">
        <v>10</v>
      </c>
      <c r="AA10" s="142">
        <v>9.8809523809523814</v>
      </c>
      <c r="AB10" s="142">
        <v>10</v>
      </c>
      <c r="AC10" s="142">
        <v>4.8847926267281103</v>
      </c>
      <c r="AD10" s="142">
        <v>4.8603174603174599</v>
      </c>
      <c r="AE10" s="142">
        <v>4.870967741935484</v>
      </c>
      <c r="AF10" s="142">
        <v>4.8721804511278197</v>
      </c>
      <c r="AG10" s="142">
        <v>4.7362637362637363</v>
      </c>
      <c r="AH10" s="142">
        <v>4.7183908045977008</v>
      </c>
      <c r="AI10" s="142">
        <v>4.7575757575757578</v>
      </c>
    </row>
    <row r="11" spans="1:35" s="155" customFormat="1" x14ac:dyDescent="0.25">
      <c r="A11" s="128">
        <v>130.06</v>
      </c>
      <c r="B11" s="142">
        <v>96.06</v>
      </c>
      <c r="C11" s="142">
        <v>20</v>
      </c>
      <c r="D11" s="142">
        <v>14</v>
      </c>
      <c r="E11" s="142">
        <v>32.489999999999995</v>
      </c>
      <c r="F11" s="142">
        <v>48.97</v>
      </c>
      <c r="G11" s="142">
        <v>19.72</v>
      </c>
      <c r="H11" s="142">
        <v>28.880000000000003</v>
      </c>
      <c r="I11" s="142">
        <v>9.39</v>
      </c>
      <c r="J11" s="142">
        <v>9.3699999999999992</v>
      </c>
      <c r="K11" s="142">
        <v>8.36</v>
      </c>
      <c r="L11" s="142">
        <v>5.37</v>
      </c>
      <c r="M11" s="142">
        <v>8.01</v>
      </c>
      <c r="N11" s="142">
        <v>8.39</v>
      </c>
      <c r="O11" s="142">
        <v>4.3899999999999997</v>
      </c>
      <c r="P11" s="142">
        <v>6.21</v>
      </c>
      <c r="Q11" s="142">
        <v>7.33</v>
      </c>
      <c r="R11" s="142">
        <v>8.1999999999999993</v>
      </c>
      <c r="S11" s="142">
        <v>6.44</v>
      </c>
      <c r="T11" s="142">
        <v>9.7799999999999994</v>
      </c>
      <c r="U11" s="142">
        <v>9.94</v>
      </c>
      <c r="V11" s="142">
        <v>9.49</v>
      </c>
      <c r="W11" s="142">
        <v>9.61</v>
      </c>
      <c r="X11" s="142">
        <v>9.7799999999999994</v>
      </c>
      <c r="Y11" s="142">
        <v>4.5023923444976077</v>
      </c>
      <c r="Z11" s="142">
        <v>9.7752808988764031</v>
      </c>
      <c r="AA11" s="142">
        <v>9.4943820224719104</v>
      </c>
      <c r="AB11" s="142">
        <v>9.9438202247191008</v>
      </c>
      <c r="AC11" s="142">
        <v>4.3307493540051683</v>
      </c>
      <c r="AD11" s="142">
        <v>4.3853006681514479</v>
      </c>
      <c r="AE11" s="142">
        <v>4.2144702842377262</v>
      </c>
      <c r="AF11" s="142">
        <v>4.3939393939393936</v>
      </c>
      <c r="AG11" s="142">
        <v>4.0125000000000002</v>
      </c>
      <c r="AH11" s="142">
        <v>4.3588850174216027</v>
      </c>
      <c r="AI11" s="142">
        <v>4.3737373737373737</v>
      </c>
    </row>
    <row r="12" spans="1:35" x14ac:dyDescent="0.25">
      <c r="A12" s="128">
        <v>124.03999999999999</v>
      </c>
      <c r="B12" s="142">
        <v>96.24</v>
      </c>
      <c r="C12" s="142">
        <v>15.8</v>
      </c>
      <c r="D12" s="142">
        <v>12</v>
      </c>
      <c r="E12" s="142">
        <v>28.68</v>
      </c>
      <c r="F12" s="142">
        <v>45.57</v>
      </c>
      <c r="G12" s="142">
        <v>20</v>
      </c>
      <c r="H12" s="142">
        <v>29.79</v>
      </c>
      <c r="I12" s="142">
        <v>8.94</v>
      </c>
      <c r="J12" s="142">
        <v>8.23</v>
      </c>
      <c r="K12" s="142">
        <v>7.18</v>
      </c>
      <c r="L12" s="142">
        <v>4.33</v>
      </c>
      <c r="M12" s="142">
        <v>7.09</v>
      </c>
      <c r="N12" s="142">
        <v>8.27</v>
      </c>
      <c r="O12" s="142">
        <v>5.37</v>
      </c>
      <c r="P12" s="142">
        <v>6.28</v>
      </c>
      <c r="Q12" s="142">
        <v>5.21</v>
      </c>
      <c r="R12" s="142">
        <v>5.98</v>
      </c>
      <c r="S12" s="142">
        <v>7.37</v>
      </c>
      <c r="T12" s="142">
        <v>10</v>
      </c>
      <c r="U12" s="142">
        <v>10</v>
      </c>
      <c r="V12" s="142">
        <v>10</v>
      </c>
      <c r="W12" s="142">
        <v>9.7899999999999991</v>
      </c>
      <c r="X12" s="142">
        <v>10</v>
      </c>
      <c r="Y12" s="142">
        <v>4.4375</v>
      </c>
      <c r="Z12" s="142">
        <v>10</v>
      </c>
      <c r="AA12" s="142">
        <v>10</v>
      </c>
      <c r="AB12" s="142">
        <v>10</v>
      </c>
      <c r="AC12" s="142">
        <v>4.2137931034482756</v>
      </c>
      <c r="AD12" s="142">
        <v>4.3657142857142857</v>
      </c>
      <c r="AE12" s="142">
        <v>4.2758620689655169</v>
      </c>
      <c r="AF12" s="142">
        <v>4.2666666666666666</v>
      </c>
      <c r="AG12" s="142">
        <v>4.094736842105263</v>
      </c>
      <c r="AH12" s="142">
        <v>4.1776649746192893</v>
      </c>
      <c r="AI12" s="142">
        <v>4.2272727272727275</v>
      </c>
    </row>
    <row r="13" spans="1:35" x14ac:dyDescent="0.25">
      <c r="A13" s="128">
        <v>121.97999999999999</v>
      </c>
      <c r="B13" s="142">
        <v>98.179999999999993</v>
      </c>
      <c r="C13" s="142">
        <v>10.8</v>
      </c>
      <c r="D13" s="142">
        <v>13</v>
      </c>
      <c r="E13" s="142">
        <v>24.619999999999997</v>
      </c>
      <c r="F13" s="142">
        <v>48.77</v>
      </c>
      <c r="G13" s="142">
        <v>19.46</v>
      </c>
      <c r="H13" s="142">
        <v>29.13</v>
      </c>
      <c r="I13" s="142">
        <v>8.24</v>
      </c>
      <c r="J13" s="142">
        <v>4.42</v>
      </c>
      <c r="K13" s="142">
        <v>7.49</v>
      </c>
      <c r="L13" s="142">
        <v>4.47</v>
      </c>
      <c r="M13" s="142">
        <v>5.48</v>
      </c>
      <c r="N13" s="142">
        <v>9.56</v>
      </c>
      <c r="O13" s="142">
        <v>4.57</v>
      </c>
      <c r="P13" s="142">
        <v>6.55</v>
      </c>
      <c r="Q13" s="142">
        <v>7.55</v>
      </c>
      <c r="R13" s="142">
        <v>6.52</v>
      </c>
      <c r="S13" s="142">
        <v>8.5399999999999991</v>
      </c>
      <c r="T13" s="142">
        <v>9.73</v>
      </c>
      <c r="U13" s="142">
        <v>9.73</v>
      </c>
      <c r="V13" s="142">
        <v>9.73</v>
      </c>
      <c r="W13" s="142">
        <v>9.67</v>
      </c>
      <c r="X13" s="142">
        <v>9.73</v>
      </c>
      <c r="Y13" s="142">
        <v>4.5744680851063828</v>
      </c>
      <c r="Z13" s="142">
        <v>9.7321428571428577</v>
      </c>
      <c r="AA13" s="142">
        <v>9.7321428571428577</v>
      </c>
      <c r="AB13" s="142">
        <v>9.7321428571428577</v>
      </c>
      <c r="AC13" s="142">
        <v>4.5494071146245059</v>
      </c>
      <c r="AD13" s="142">
        <v>4.572347266881029</v>
      </c>
      <c r="AE13" s="142">
        <v>4.5494071146245059</v>
      </c>
      <c r="AF13" s="142">
        <v>4.5602836879432624</v>
      </c>
      <c r="AG13" s="142">
        <v>4.4823529411764707</v>
      </c>
      <c r="AH13" s="142">
        <v>4.4871794871794872</v>
      </c>
      <c r="AI13" s="142">
        <v>4.4244604316546763</v>
      </c>
    </row>
    <row r="14" spans="1:35" x14ac:dyDescent="0.25">
      <c r="A14" s="128">
        <v>114.96000000000001</v>
      </c>
      <c r="B14" s="142">
        <v>82.960000000000008</v>
      </c>
      <c r="C14" s="142">
        <v>20</v>
      </c>
      <c r="D14" s="142">
        <v>12</v>
      </c>
      <c r="E14" s="142">
        <v>30.68</v>
      </c>
      <c r="F14" s="142">
        <v>42.010000000000005</v>
      </c>
      <c r="G14" s="142">
        <v>16.84</v>
      </c>
      <c r="H14" s="142">
        <v>25.43</v>
      </c>
      <c r="I14" s="142">
        <v>8.91</v>
      </c>
      <c r="J14" s="142">
        <v>7.76</v>
      </c>
      <c r="K14" s="142">
        <v>8.11</v>
      </c>
      <c r="L14" s="142">
        <v>5.9</v>
      </c>
      <c r="M14" s="142">
        <v>6.62</v>
      </c>
      <c r="N14" s="142">
        <v>7.88</v>
      </c>
      <c r="O14" s="142">
        <v>4.92</v>
      </c>
      <c r="P14" s="142">
        <v>4.87</v>
      </c>
      <c r="Q14" s="142">
        <v>4.46</v>
      </c>
      <c r="R14" s="142">
        <v>6.38</v>
      </c>
      <c r="S14" s="142">
        <v>6.88</v>
      </c>
      <c r="T14" s="142">
        <v>8.68</v>
      </c>
      <c r="U14" s="142">
        <v>8.16</v>
      </c>
      <c r="V14" s="142">
        <v>8.68</v>
      </c>
      <c r="W14" s="142">
        <v>8.07</v>
      </c>
      <c r="X14" s="142">
        <v>8.68</v>
      </c>
      <c r="Y14" s="142">
        <v>4.0192307692307692</v>
      </c>
      <c r="Z14" s="142">
        <v>8.6842105263157894</v>
      </c>
      <c r="AA14" s="142">
        <v>8.6842105263157894</v>
      </c>
      <c r="AB14" s="142">
        <v>8.1578947368421044</v>
      </c>
      <c r="AC14" s="142">
        <v>3.4555555555555557</v>
      </c>
      <c r="AD14" s="142">
        <v>3.9152542372881354</v>
      </c>
      <c r="AE14" s="142">
        <v>2.8666666666666667</v>
      </c>
      <c r="AF14" s="142">
        <v>3.8846153846153846</v>
      </c>
      <c r="AG14" s="142">
        <v>3.6212121212121211</v>
      </c>
      <c r="AH14" s="142">
        <v>4.114583333333333</v>
      </c>
      <c r="AI14" s="142">
        <v>3.7586206896551726</v>
      </c>
    </row>
    <row r="15" spans="1:35" x14ac:dyDescent="0.25">
      <c r="A15" s="128">
        <v>122.4</v>
      </c>
      <c r="B15" s="142">
        <v>98.4</v>
      </c>
      <c r="C15" s="142">
        <v>12</v>
      </c>
      <c r="D15" s="142">
        <v>12</v>
      </c>
      <c r="E15" s="142">
        <v>24.150000000000002</v>
      </c>
      <c r="F15" s="142">
        <v>48.269999999999996</v>
      </c>
      <c r="G15" s="142">
        <v>20</v>
      </c>
      <c r="H15" s="142">
        <v>29.98</v>
      </c>
      <c r="I15" s="142">
        <v>8.31</v>
      </c>
      <c r="J15" s="142">
        <v>4.25</v>
      </c>
      <c r="K15" s="142">
        <v>7.32</v>
      </c>
      <c r="L15" s="142">
        <v>4.2699999999999996</v>
      </c>
      <c r="M15" s="142">
        <v>6.43</v>
      </c>
      <c r="N15" s="142">
        <v>8.5</v>
      </c>
      <c r="O15" s="142">
        <v>4.4800000000000004</v>
      </c>
      <c r="P15" s="142">
        <v>6.33</v>
      </c>
      <c r="Q15" s="142">
        <v>7.51</v>
      </c>
      <c r="R15" s="142">
        <v>8.5</v>
      </c>
      <c r="S15" s="142">
        <v>6.52</v>
      </c>
      <c r="T15" s="142">
        <v>10</v>
      </c>
      <c r="U15" s="142">
        <v>10</v>
      </c>
      <c r="V15" s="142">
        <v>10</v>
      </c>
      <c r="W15" s="142">
        <v>9.98</v>
      </c>
      <c r="X15" s="142">
        <v>10</v>
      </c>
      <c r="Y15" s="142">
        <v>4.5081081081081082</v>
      </c>
      <c r="Z15" s="142">
        <v>10</v>
      </c>
      <c r="AA15" s="142">
        <v>10</v>
      </c>
      <c r="AB15" s="142">
        <v>10</v>
      </c>
      <c r="AC15" s="142">
        <v>4.5106382978723403</v>
      </c>
      <c r="AD15" s="142">
        <v>4.4817518248175183</v>
      </c>
      <c r="AE15" s="142">
        <v>4.3252279635258359</v>
      </c>
      <c r="AF15" s="142">
        <v>4.5009009009009011</v>
      </c>
      <c r="AG15" s="142">
        <v>4.4336283185840708</v>
      </c>
      <c r="AH15" s="142">
        <v>4.3243243243243246</v>
      </c>
      <c r="AI15" s="142">
        <v>4.253333333333333</v>
      </c>
    </row>
    <row r="16" spans="1:35" x14ac:dyDescent="0.25">
      <c r="A16" s="128">
        <v>120.81</v>
      </c>
      <c r="B16" s="142">
        <v>91.01</v>
      </c>
      <c r="C16" s="142">
        <v>18.8</v>
      </c>
      <c r="D16" s="142">
        <v>11</v>
      </c>
      <c r="E16" s="142">
        <v>30.47</v>
      </c>
      <c r="F16" s="142">
        <v>42.809999999999995</v>
      </c>
      <c r="G16" s="142">
        <v>19.630000000000003</v>
      </c>
      <c r="H16" s="142">
        <v>27.9</v>
      </c>
      <c r="I16" s="142">
        <v>8.99</v>
      </c>
      <c r="J16" s="142">
        <v>8.33</v>
      </c>
      <c r="K16" s="142">
        <v>7.5</v>
      </c>
      <c r="L16" s="142">
        <v>5.65</v>
      </c>
      <c r="M16" s="142">
        <v>6.6</v>
      </c>
      <c r="N16" s="142">
        <v>8.2799999999999994</v>
      </c>
      <c r="O16" s="142">
        <v>4.67</v>
      </c>
      <c r="P16" s="142">
        <v>5.77</v>
      </c>
      <c r="Q16" s="142">
        <v>4.95</v>
      </c>
      <c r="R16" s="142">
        <v>6.74</v>
      </c>
      <c r="S16" s="142">
        <v>5.8</v>
      </c>
      <c r="T16" s="142">
        <v>9.75</v>
      </c>
      <c r="U16" s="142">
        <v>9.8800000000000008</v>
      </c>
      <c r="V16" s="142">
        <v>9.75</v>
      </c>
      <c r="W16" s="142">
        <v>8.4</v>
      </c>
      <c r="X16" s="142">
        <v>9.75</v>
      </c>
      <c r="Y16" s="142">
        <v>4.2051282051282053</v>
      </c>
      <c r="Z16" s="142">
        <v>9.7530864197530871</v>
      </c>
      <c r="AA16" s="142">
        <v>9.7530864197530871</v>
      </c>
      <c r="AB16" s="142">
        <v>9.8765432098765427</v>
      </c>
      <c r="AC16" s="142">
        <v>3.9494949494949494</v>
      </c>
      <c r="AD16" s="142">
        <v>3.6666666666666665</v>
      </c>
      <c r="AE16" s="142">
        <v>3.7676767676767677</v>
      </c>
      <c r="AF16" s="142">
        <v>4.2849002849002851</v>
      </c>
      <c r="AG16" s="142">
        <v>3.6013071895424837</v>
      </c>
      <c r="AH16" s="142">
        <v>4.5017301038062287</v>
      </c>
      <c r="AI16" s="142">
        <v>4.3269230769230766</v>
      </c>
    </row>
    <row r="17" spans="2:35" x14ac:dyDescent="0.25">
      <c r="AI17" s="148"/>
    </row>
    <row r="18" spans="2:35" s="149" customFormat="1" x14ac:dyDescent="0.25">
      <c r="B18" s="151">
        <f>CORREL($A$2:$A$16,B2:B16)</f>
        <v>0.78596282343145385</v>
      </c>
      <c r="C18" s="150">
        <f>CORREL($A$2:$A$16,C2:C16)</f>
        <v>0.34517564972688325</v>
      </c>
      <c r="D18" s="150">
        <f>CORREL($A$2:$A$16,D2:D16)</f>
        <v>0.51757812409700432</v>
      </c>
      <c r="E18" s="150">
        <f t="shared" ref="E18:X18" si="0">CORREL($A$2:$A$16,E2:E16)</f>
        <v>0.55956077924993242</v>
      </c>
      <c r="F18" s="151">
        <f t="shared" si="0"/>
        <v>0.86581706450200913</v>
      </c>
      <c r="G18" s="150">
        <f t="shared" si="0"/>
        <v>0.58934494486297551</v>
      </c>
      <c r="H18" s="150">
        <f t="shared" si="0"/>
        <v>0.6691618261872786</v>
      </c>
      <c r="I18" s="150">
        <f t="shared" si="0"/>
        <v>0.54251487975856405</v>
      </c>
      <c r="J18" s="150">
        <f t="shared" si="0"/>
        <v>0.4374503524088067</v>
      </c>
      <c r="K18" s="150">
        <f t="shared" si="0"/>
        <v>0.63676731841844503</v>
      </c>
      <c r="L18" s="150">
        <f t="shared" si="0"/>
        <v>7.913776694044336E-2</v>
      </c>
      <c r="M18" s="150">
        <f t="shared" si="0"/>
        <v>0.69756406111452107</v>
      </c>
      <c r="N18" s="150">
        <f t="shared" si="0"/>
        <v>0.3789902558095371</v>
      </c>
      <c r="O18" s="150">
        <f t="shared" si="0"/>
        <v>0.62028766973341776</v>
      </c>
      <c r="P18" s="151">
        <f t="shared" si="0"/>
        <v>0.85577554948144574</v>
      </c>
      <c r="Q18" s="150">
        <f t="shared" si="0"/>
        <v>0.65058292691723119</v>
      </c>
      <c r="R18" s="150">
        <f t="shared" si="0"/>
        <v>0.25145215483258487</v>
      </c>
      <c r="S18" s="150">
        <f t="shared" si="0"/>
        <v>0.38781577855960403</v>
      </c>
      <c r="T18" s="150">
        <f t="shared" si="0"/>
        <v>0.49703823279402298</v>
      </c>
      <c r="U18" s="150">
        <f t="shared" si="0"/>
        <v>0.64374751032384736</v>
      </c>
      <c r="V18" s="150">
        <f t="shared" si="0"/>
        <v>0.57696755150529633</v>
      </c>
      <c r="W18" s="150">
        <f t="shared" si="0"/>
        <v>0.64907302031308678</v>
      </c>
      <c r="X18" s="150">
        <f t="shared" si="0"/>
        <v>0.65353199681845053</v>
      </c>
      <c r="Y18" s="151">
        <f>CORREL($A$2:$A$16,Y2:Y16)</f>
        <v>0.77401753194562828</v>
      </c>
      <c r="Z18" s="150">
        <f>CORREL($A$2:$A$16,Z2:Z16)</f>
        <v>0.65338654856282308</v>
      </c>
      <c r="AA18" s="150">
        <f>CORREL($A$2:$A$16,AA2:AA16)</f>
        <v>0.57703932095720256</v>
      </c>
      <c r="AB18" s="150">
        <f>CORREL($A$2:$A$16,AB2:AB16)</f>
        <v>0.64363242912431473</v>
      </c>
      <c r="AC18" s="151">
        <f>CORREL($A$2:$A$16,AC2:AC16)</f>
        <v>0.79926496827850535</v>
      </c>
      <c r="AD18" s="150">
        <f t="shared" ref="AD18:AI18" si="1">CORREL($A$2:$A$16,AD2:AD16)</f>
        <v>0.7193219994831096</v>
      </c>
      <c r="AE18" s="151">
        <f t="shared" si="1"/>
        <v>0.77684965172274634</v>
      </c>
      <c r="AF18" s="150">
        <f t="shared" si="1"/>
        <v>0.74657233236833775</v>
      </c>
      <c r="AG18" s="150">
        <f t="shared" si="1"/>
        <v>0.66593558414886911</v>
      </c>
      <c r="AH18" s="150">
        <f t="shared" si="1"/>
        <v>0.70722841889820853</v>
      </c>
      <c r="AI18" s="150">
        <f t="shared" si="1"/>
        <v>0.75720728411784732</v>
      </c>
    </row>
    <row r="19" spans="2:35" x14ac:dyDescent="0.25"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</row>
    <row r="20" spans="2:35" x14ac:dyDescent="0.25"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50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</row>
    <row r="22" spans="2:35" x14ac:dyDescent="0.25">
      <c r="X22" s="152"/>
      <c r="Y22" s="152"/>
      <c r="Z22" s="152"/>
      <c r="AA22" s="152"/>
      <c r="AB22" s="152"/>
      <c r="AC22" s="152"/>
      <c r="AD22" s="152"/>
      <c r="AE22" s="152"/>
      <c r="AF22" s="152"/>
    </row>
    <row r="23" spans="2:35" x14ac:dyDescent="0.25">
      <c r="X23" s="152"/>
      <c r="Y23" s="152"/>
      <c r="Z23" s="152"/>
      <c r="AA23" s="152"/>
      <c r="AB23" s="152"/>
      <c r="AC23" s="152"/>
      <c r="AD23" s="152"/>
      <c r="AE23" s="152"/>
      <c r="AF23" s="152"/>
    </row>
    <row r="25" spans="2:35" x14ac:dyDescent="0.25">
      <c r="X25" s="5"/>
      <c r="Y25" s="5"/>
      <c r="Z25" s="5"/>
      <c r="AA25" s="5"/>
      <c r="AB25" s="5"/>
      <c r="AC25" s="5"/>
      <c r="AD25" s="5"/>
      <c r="AE25" s="5"/>
      <c r="AF25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X108"/>
  <sheetViews>
    <sheetView topLeftCell="A28" zoomScale="70" zoomScaleNormal="70" workbookViewId="0">
      <selection activeCell="L33" sqref="L33"/>
    </sheetView>
  </sheetViews>
  <sheetFormatPr defaultRowHeight="15.75" x14ac:dyDescent="0.25"/>
  <cols>
    <col min="1" max="1" width="4" style="28" customWidth="1"/>
    <col min="2" max="2" width="15.7109375" style="28" customWidth="1"/>
    <col min="3" max="3" width="41.140625" style="28" customWidth="1"/>
    <col min="4" max="4" width="9.140625" style="28" customWidth="1"/>
    <col min="5" max="5" width="11.42578125" style="28" customWidth="1"/>
    <col min="6" max="6" width="6.5703125" style="28" customWidth="1"/>
    <col min="7" max="7" width="13.42578125" style="28" customWidth="1"/>
    <col min="8" max="8" width="11.7109375" style="28" customWidth="1"/>
    <col min="9" max="9" width="11.28515625" style="28" customWidth="1"/>
    <col min="10" max="10" width="5.42578125" style="28" customWidth="1"/>
    <col min="11" max="11" width="15.42578125" style="28" customWidth="1"/>
    <col min="12" max="13" width="11.5703125" style="28" customWidth="1"/>
    <col min="14" max="14" width="12" style="28" customWidth="1"/>
    <col min="15" max="15" width="5.28515625" style="28" customWidth="1"/>
    <col min="16" max="16" width="3.5703125" style="28" customWidth="1"/>
    <col min="17" max="17" width="15.85546875" style="28" customWidth="1"/>
    <col min="18" max="18" width="10.7109375" style="28" bestFit="1" customWidth="1"/>
    <col min="19" max="19" width="12.42578125" style="28" customWidth="1"/>
    <col min="20" max="20" width="13.140625" style="28" customWidth="1"/>
    <col min="21" max="21" width="14.7109375" style="28" customWidth="1"/>
    <col min="22" max="22" width="14" style="28" customWidth="1"/>
    <col min="23" max="23" width="17.85546875" style="28" customWidth="1"/>
    <col min="24" max="24" width="20.28515625" style="28" customWidth="1"/>
    <col min="25" max="16384" width="9.140625" style="28"/>
  </cols>
  <sheetData>
    <row r="1" spans="2:20" ht="16.5" thickBot="1" x14ac:dyDescent="0.3">
      <c r="P1" s="29"/>
    </row>
    <row r="2" spans="2:20" ht="33" customHeight="1" x14ac:dyDescent="0.25">
      <c r="B2" s="191" t="s">
        <v>36</v>
      </c>
      <c r="C2" s="192"/>
      <c r="D2" s="193" t="s">
        <v>226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4"/>
      <c r="P2" s="30"/>
    </row>
    <row r="3" spans="2:20" x14ac:dyDescent="0.25">
      <c r="B3" s="195" t="s">
        <v>37</v>
      </c>
      <c r="C3" s="196"/>
      <c r="D3" s="197" t="s">
        <v>294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9"/>
      <c r="P3" s="31"/>
    </row>
    <row r="4" spans="2:20" x14ac:dyDescent="0.25">
      <c r="B4" s="195" t="s">
        <v>38</v>
      </c>
      <c r="C4" s="196"/>
      <c r="D4" s="197" t="s">
        <v>270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9"/>
      <c r="P4" s="31"/>
    </row>
    <row r="5" spans="2:20" x14ac:dyDescent="0.25">
      <c r="B5" s="195" t="s">
        <v>39</v>
      </c>
      <c r="C5" s="196"/>
      <c r="D5" s="197" t="s">
        <v>255</v>
      </c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9"/>
      <c r="P5" s="31"/>
    </row>
    <row r="6" spans="2:20" x14ac:dyDescent="0.25">
      <c r="B6" s="32"/>
      <c r="C6" s="33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36"/>
    </row>
    <row r="7" spans="2:20" x14ac:dyDescent="0.25">
      <c r="B7" s="195" t="s">
        <v>40</v>
      </c>
      <c r="C7" s="196"/>
      <c r="D7" s="37" t="s">
        <v>41</v>
      </c>
      <c r="E7" s="38">
        <v>2017</v>
      </c>
      <c r="F7" s="39"/>
      <c r="G7" s="39"/>
      <c r="H7" s="39"/>
      <c r="I7" s="39"/>
      <c r="J7" s="39"/>
      <c r="K7" s="39"/>
      <c r="L7" s="39"/>
      <c r="M7" s="39"/>
      <c r="N7" s="39"/>
      <c r="O7" s="40"/>
      <c r="P7" s="39"/>
    </row>
    <row r="8" spans="2:20" x14ac:dyDescent="0.25">
      <c r="B8" s="41"/>
      <c r="C8" s="27"/>
      <c r="D8" s="42" t="s">
        <v>42</v>
      </c>
      <c r="E8" s="69">
        <v>124.30999999999999</v>
      </c>
      <c r="F8" s="39"/>
      <c r="G8" s="39"/>
      <c r="H8" s="39"/>
      <c r="I8" s="39"/>
      <c r="J8" s="39"/>
      <c r="K8" s="39"/>
      <c r="L8" s="39"/>
      <c r="M8" s="39"/>
      <c r="N8" s="39"/>
      <c r="O8" s="40"/>
      <c r="P8" s="39"/>
    </row>
    <row r="9" spans="2:20" x14ac:dyDescent="0.25">
      <c r="B9" s="41"/>
      <c r="C9" s="27"/>
      <c r="D9" s="42" t="s">
        <v>43</v>
      </c>
      <c r="E9" s="137">
        <v>8</v>
      </c>
      <c r="F9" s="39"/>
      <c r="G9" s="39"/>
      <c r="H9" s="39"/>
      <c r="I9" s="39"/>
      <c r="J9" s="39"/>
      <c r="K9" s="39"/>
      <c r="L9" s="39"/>
      <c r="M9" s="39"/>
      <c r="N9" s="39"/>
      <c r="O9" s="40"/>
      <c r="P9" s="39"/>
    </row>
    <row r="10" spans="2:20" x14ac:dyDescent="0.25">
      <c r="B10" s="41"/>
      <c r="C10" s="34"/>
      <c r="D10" s="34"/>
      <c r="E10" s="34"/>
      <c r="F10" s="36"/>
      <c r="G10" s="36"/>
      <c r="H10" s="36"/>
      <c r="I10" s="36"/>
      <c r="J10" s="36"/>
      <c r="K10" s="36"/>
      <c r="L10" s="36"/>
      <c r="M10" s="36"/>
      <c r="N10" s="36"/>
      <c r="O10" s="44"/>
      <c r="P10" s="36"/>
    </row>
    <row r="11" spans="2:20" x14ac:dyDescent="0.25">
      <c r="B11" s="195" t="s">
        <v>44</v>
      </c>
      <c r="C11" s="196"/>
      <c r="D11" s="37" t="s">
        <v>41</v>
      </c>
      <c r="E11" s="38">
        <v>2017</v>
      </c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39"/>
    </row>
    <row r="12" spans="2:20" ht="31.5" x14ac:dyDescent="0.25">
      <c r="B12" s="45"/>
      <c r="C12" s="46" t="s">
        <v>291</v>
      </c>
      <c r="D12" s="47" t="s">
        <v>42</v>
      </c>
      <c r="E12" s="43">
        <v>87.309999999999988</v>
      </c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39"/>
      <c r="T12" s="48"/>
    </row>
    <row r="13" spans="2:20" ht="47.25" x14ac:dyDescent="0.25">
      <c r="B13" s="45"/>
      <c r="C13" s="46" t="s">
        <v>292</v>
      </c>
      <c r="D13" s="47" t="s">
        <v>42</v>
      </c>
      <c r="E13" s="43">
        <v>21</v>
      </c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39"/>
      <c r="T13" s="48"/>
    </row>
    <row r="14" spans="2:20" ht="63.75" customHeight="1" x14ac:dyDescent="0.25">
      <c r="B14" s="45"/>
      <c r="C14" s="46" t="s">
        <v>293</v>
      </c>
      <c r="D14" s="47" t="s">
        <v>42</v>
      </c>
      <c r="E14" s="43">
        <v>16</v>
      </c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39"/>
      <c r="T14" s="48"/>
    </row>
    <row r="15" spans="2:20" x14ac:dyDescent="0.25">
      <c r="B15" s="45"/>
      <c r="C15" s="34"/>
      <c r="D15" s="34"/>
      <c r="E15" s="34"/>
      <c r="F15" s="39"/>
      <c r="G15" s="39"/>
      <c r="H15" s="39"/>
      <c r="I15" s="39"/>
      <c r="J15" s="39"/>
      <c r="K15" s="39"/>
      <c r="L15" s="39"/>
      <c r="M15" s="39"/>
      <c r="N15" s="39"/>
      <c r="O15" s="40"/>
      <c r="P15" s="39"/>
      <c r="T15" s="48"/>
    </row>
    <row r="16" spans="2:20" ht="16.5" thickBot="1" x14ac:dyDescent="0.3">
      <c r="B16" s="49"/>
      <c r="C16" s="50"/>
      <c r="D16" s="50"/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2"/>
      <c r="P16" s="39"/>
      <c r="T16" s="48"/>
    </row>
    <row r="17" spans="2:22" ht="18" customHeight="1" thickBot="1" x14ac:dyDescent="0.3">
      <c r="T17" s="53"/>
    </row>
    <row r="18" spans="2:22" ht="23.25" customHeight="1" x14ac:dyDescent="0.25"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T18" s="34"/>
      <c r="U18" s="153"/>
      <c r="V18" s="34"/>
    </row>
    <row r="19" spans="2:22" ht="75" customHeight="1" x14ac:dyDescent="0.25">
      <c r="B19" s="154" t="s">
        <v>14</v>
      </c>
      <c r="C19" s="189" t="s">
        <v>51</v>
      </c>
      <c r="D19" s="189"/>
      <c r="E19" s="189"/>
      <c r="F19" s="34"/>
      <c r="G19" s="34"/>
      <c r="H19" s="34"/>
      <c r="I19" s="34"/>
      <c r="J19" s="34"/>
      <c r="K19" s="34"/>
      <c r="L19" s="34"/>
      <c r="M19" s="34"/>
      <c r="N19" s="34"/>
      <c r="O19" s="35"/>
      <c r="T19" s="34"/>
      <c r="U19" s="58"/>
      <c r="V19" s="34"/>
    </row>
    <row r="20" spans="2:22" ht="30" customHeight="1" x14ac:dyDescent="0.25">
      <c r="B20" s="154" t="s">
        <v>17</v>
      </c>
      <c r="C20" s="189" t="s">
        <v>52</v>
      </c>
      <c r="D20" s="189"/>
      <c r="E20" s="189"/>
      <c r="F20" s="34"/>
      <c r="G20" s="34"/>
      <c r="H20" s="34"/>
      <c r="I20" s="34"/>
      <c r="J20" s="34"/>
      <c r="K20" s="34"/>
      <c r="L20" s="34"/>
      <c r="M20" s="34"/>
      <c r="N20" s="34"/>
      <c r="O20" s="35"/>
      <c r="T20" s="34"/>
      <c r="U20" s="58"/>
      <c r="V20" s="34"/>
    </row>
    <row r="21" spans="2:22" ht="76.5" customHeight="1" x14ac:dyDescent="0.25">
      <c r="B21" s="154" t="s">
        <v>15</v>
      </c>
      <c r="C21" s="189" t="s">
        <v>53</v>
      </c>
      <c r="D21" s="189"/>
      <c r="E21" s="189"/>
      <c r="F21" s="34"/>
      <c r="G21" s="34"/>
      <c r="H21" s="34"/>
      <c r="I21" s="34"/>
      <c r="J21" s="34"/>
      <c r="K21" s="34"/>
      <c r="L21" s="34"/>
      <c r="M21" s="34"/>
      <c r="N21" s="34"/>
      <c r="O21" s="35"/>
      <c r="T21" s="34"/>
      <c r="U21" s="58"/>
      <c r="V21" s="34"/>
    </row>
    <row r="22" spans="2:22" ht="59.25" customHeight="1" x14ac:dyDescent="0.25">
      <c r="B22" s="154" t="s">
        <v>54</v>
      </c>
      <c r="C22" s="189" t="s">
        <v>55</v>
      </c>
      <c r="D22" s="189"/>
      <c r="E22" s="189"/>
      <c r="F22" s="34"/>
      <c r="G22" s="34"/>
      <c r="H22" s="34"/>
      <c r="I22" s="34"/>
      <c r="J22" s="34"/>
      <c r="K22" s="34"/>
      <c r="L22" s="34"/>
      <c r="M22" s="34"/>
      <c r="N22" s="34"/>
      <c r="O22" s="35"/>
      <c r="T22" s="34"/>
      <c r="U22" s="58"/>
      <c r="V22" s="34"/>
    </row>
    <row r="23" spans="2:22" ht="19.5" customHeight="1" x14ac:dyDescent="0.25">
      <c r="B23" s="154" t="s">
        <v>56</v>
      </c>
      <c r="C23" s="189" t="s">
        <v>57</v>
      </c>
      <c r="D23" s="189"/>
      <c r="E23" s="189"/>
      <c r="F23" s="34"/>
      <c r="G23" s="34"/>
      <c r="H23" s="34"/>
      <c r="I23" s="34"/>
      <c r="J23" s="34"/>
      <c r="K23" s="34"/>
      <c r="L23" s="34"/>
      <c r="M23" s="34"/>
      <c r="N23" s="34"/>
      <c r="O23" s="35"/>
      <c r="T23" s="34"/>
      <c r="U23" s="58"/>
      <c r="V23" s="34"/>
    </row>
    <row r="24" spans="2:22" ht="32.25" customHeight="1" x14ac:dyDescent="0.25">
      <c r="B24" s="154" t="s">
        <v>58</v>
      </c>
      <c r="C24" s="189" t="s">
        <v>59</v>
      </c>
      <c r="D24" s="189"/>
      <c r="E24" s="189"/>
      <c r="F24" s="34"/>
      <c r="G24" s="34"/>
      <c r="H24" s="34"/>
      <c r="I24" s="34"/>
      <c r="J24" s="34"/>
      <c r="K24" s="34"/>
      <c r="L24" s="34"/>
      <c r="M24" s="34"/>
      <c r="N24" s="34"/>
      <c r="O24" s="35"/>
      <c r="T24" s="34"/>
      <c r="U24" s="58"/>
      <c r="V24" s="34"/>
    </row>
    <row r="25" spans="2:22" ht="16.5" customHeight="1" x14ac:dyDescent="0.25">
      <c r="B25" s="154" t="s">
        <v>60</v>
      </c>
      <c r="C25" s="189" t="s">
        <v>61</v>
      </c>
      <c r="D25" s="189"/>
      <c r="E25" s="189"/>
      <c r="F25" s="34"/>
      <c r="G25" s="34"/>
      <c r="H25" s="34"/>
      <c r="I25" s="34"/>
      <c r="J25" s="34"/>
      <c r="K25" s="34"/>
      <c r="L25" s="34"/>
      <c r="M25" s="34"/>
      <c r="N25" s="34"/>
      <c r="O25" s="35"/>
      <c r="T25" s="34"/>
      <c r="U25" s="58"/>
      <c r="V25" s="34"/>
    </row>
    <row r="26" spans="2:22" x14ac:dyDescent="0.25">
      <c r="B26" s="154" t="s">
        <v>62</v>
      </c>
      <c r="C26" s="189" t="s">
        <v>63</v>
      </c>
      <c r="D26" s="189"/>
      <c r="E26" s="189"/>
      <c r="F26" s="34"/>
      <c r="G26" s="34"/>
      <c r="H26" s="34"/>
      <c r="I26" s="34"/>
      <c r="J26" s="34"/>
      <c r="K26" s="34"/>
      <c r="L26" s="34"/>
      <c r="M26" s="34"/>
      <c r="N26" s="34"/>
      <c r="O26" s="35"/>
      <c r="T26" s="34"/>
      <c r="U26" s="58"/>
      <c r="V26" s="34"/>
    </row>
    <row r="27" spans="2:22" ht="78.75" customHeight="1" x14ac:dyDescent="0.25">
      <c r="B27" s="154" t="s">
        <v>64</v>
      </c>
      <c r="C27" s="189" t="s">
        <v>65</v>
      </c>
      <c r="D27" s="189"/>
      <c r="E27" s="189"/>
      <c r="F27" s="34"/>
      <c r="G27" s="34"/>
      <c r="H27" s="34"/>
      <c r="I27" s="34"/>
      <c r="J27" s="34"/>
      <c r="K27" s="34"/>
      <c r="L27" s="34"/>
      <c r="M27" s="34"/>
      <c r="N27" s="34"/>
      <c r="O27" s="35"/>
      <c r="T27" s="34"/>
      <c r="U27" s="58"/>
      <c r="V27" s="34"/>
    </row>
    <row r="28" spans="2:22" ht="18" customHeight="1" x14ac:dyDescent="0.25">
      <c r="B28" s="179" t="s">
        <v>66</v>
      </c>
      <c r="C28" s="189" t="s">
        <v>67</v>
      </c>
      <c r="D28" s="189"/>
      <c r="E28" s="189"/>
      <c r="F28" s="34"/>
      <c r="G28" s="34"/>
      <c r="H28" s="34"/>
      <c r="I28" s="34"/>
      <c r="J28" s="34"/>
      <c r="K28" s="34"/>
      <c r="L28" s="177" t="s">
        <v>45</v>
      </c>
      <c r="M28" s="175" t="s">
        <v>190</v>
      </c>
      <c r="N28" s="177" t="s">
        <v>46</v>
      </c>
      <c r="O28" s="35"/>
      <c r="T28" s="34"/>
      <c r="U28" s="58"/>
      <c r="V28" s="34"/>
    </row>
    <row r="29" spans="2:22" ht="18" customHeight="1" x14ac:dyDescent="0.25">
      <c r="B29" s="179"/>
      <c r="C29" s="189"/>
      <c r="D29" s="189"/>
      <c r="E29" s="189"/>
      <c r="F29" s="34"/>
      <c r="G29" s="34"/>
      <c r="H29" s="153" t="s">
        <v>45</v>
      </c>
      <c r="I29" s="153" t="s">
        <v>46</v>
      </c>
      <c r="J29" s="34"/>
      <c r="K29" s="34"/>
      <c r="L29" s="178"/>
      <c r="M29" s="176"/>
      <c r="N29" s="178"/>
      <c r="O29" s="35"/>
      <c r="T29" s="34"/>
      <c r="U29" s="58"/>
      <c r="V29" s="34"/>
    </row>
    <row r="30" spans="2:22" ht="18" customHeight="1" x14ac:dyDescent="0.25">
      <c r="B30" s="179" t="s">
        <v>68</v>
      </c>
      <c r="C30" s="180" t="s">
        <v>69</v>
      </c>
      <c r="D30" s="181"/>
      <c r="E30" s="182"/>
      <c r="F30" s="34"/>
      <c r="G30" s="59" t="s">
        <v>47</v>
      </c>
      <c r="H30" s="43">
        <v>32.19</v>
      </c>
      <c r="I30" s="68">
        <v>40</v>
      </c>
      <c r="J30" s="34"/>
      <c r="K30" s="27" t="s">
        <v>14</v>
      </c>
      <c r="L30" s="43">
        <v>9.0299999999999994</v>
      </c>
      <c r="M30" s="123">
        <v>9.0459999999999994</v>
      </c>
      <c r="N30" s="60">
        <v>10</v>
      </c>
      <c r="O30" s="35"/>
      <c r="Q30" s="166">
        <f>L30-M30</f>
        <v>-1.6000000000000014E-2</v>
      </c>
      <c r="T30" s="34"/>
      <c r="U30" s="58"/>
      <c r="V30" s="34"/>
    </row>
    <row r="31" spans="2:22" ht="18" customHeight="1" x14ac:dyDescent="0.25">
      <c r="B31" s="179"/>
      <c r="C31" s="186"/>
      <c r="D31" s="187"/>
      <c r="E31" s="188"/>
      <c r="F31" s="34"/>
      <c r="G31" s="59" t="s">
        <v>48</v>
      </c>
      <c r="H31" s="43">
        <v>48.269999999999996</v>
      </c>
      <c r="I31" s="68">
        <v>70</v>
      </c>
      <c r="J31" s="34"/>
      <c r="K31" s="27" t="s">
        <v>17</v>
      </c>
      <c r="L31" s="43">
        <v>9.0399999999999991</v>
      </c>
      <c r="M31" s="123">
        <v>8.060666666666668</v>
      </c>
      <c r="N31" s="60">
        <v>10</v>
      </c>
      <c r="O31" s="35"/>
      <c r="Q31" s="171">
        <f t="shared" ref="Q31:Q45" si="0">L31-M31</f>
        <v>0.97933333333333117</v>
      </c>
      <c r="T31" s="34"/>
      <c r="U31" s="58"/>
      <c r="V31" s="34"/>
    </row>
    <row r="32" spans="2:22" ht="18" customHeight="1" x14ac:dyDescent="0.25">
      <c r="B32" s="179" t="s">
        <v>70</v>
      </c>
      <c r="C32" s="180" t="s">
        <v>71</v>
      </c>
      <c r="D32" s="181"/>
      <c r="E32" s="182"/>
      <c r="F32" s="34"/>
      <c r="G32" s="59" t="s">
        <v>49</v>
      </c>
      <c r="H32" s="43">
        <v>17.579999999999998</v>
      </c>
      <c r="I32" s="68">
        <v>20</v>
      </c>
      <c r="J32" s="34"/>
      <c r="K32" s="27" t="s">
        <v>15</v>
      </c>
      <c r="L32" s="43">
        <v>7.1</v>
      </c>
      <c r="M32" s="123">
        <v>7.6726666666666672</v>
      </c>
      <c r="N32" s="60">
        <v>10</v>
      </c>
      <c r="O32" s="35"/>
      <c r="Q32" s="166">
        <f t="shared" si="0"/>
        <v>-0.57266666666666755</v>
      </c>
      <c r="T32" s="34"/>
      <c r="U32" s="58"/>
      <c r="V32" s="34"/>
    </row>
    <row r="33" spans="1:22" ht="18" customHeight="1" x14ac:dyDescent="0.25">
      <c r="B33" s="179"/>
      <c r="C33" s="183"/>
      <c r="D33" s="184"/>
      <c r="E33" s="185"/>
      <c r="F33" s="34"/>
      <c r="G33" s="59" t="s">
        <v>50</v>
      </c>
      <c r="H33" s="43">
        <v>26.269999999999996</v>
      </c>
      <c r="I33" s="68">
        <v>30</v>
      </c>
      <c r="J33" s="34"/>
      <c r="K33" s="27" t="s">
        <v>16</v>
      </c>
      <c r="L33" s="43">
        <v>7.02</v>
      </c>
      <c r="M33" s="123">
        <v>4.8333333333333321</v>
      </c>
      <c r="N33" s="60">
        <v>10</v>
      </c>
      <c r="O33" s="35"/>
      <c r="Q33" s="171">
        <f t="shared" si="0"/>
        <v>2.1866666666666674</v>
      </c>
      <c r="T33" s="34"/>
      <c r="U33" s="58"/>
      <c r="V33" s="34"/>
    </row>
    <row r="34" spans="1:22" ht="22.5" customHeight="1" x14ac:dyDescent="0.25">
      <c r="B34" s="179"/>
      <c r="C34" s="186"/>
      <c r="D34" s="187"/>
      <c r="E34" s="188"/>
      <c r="F34" s="34"/>
      <c r="G34" s="34"/>
      <c r="H34" s="69">
        <f>SUM(H30:H33)</f>
        <v>124.30999999999999</v>
      </c>
      <c r="I34" s="69">
        <f>SUM(I30:I33)</f>
        <v>160</v>
      </c>
      <c r="J34" s="34"/>
      <c r="K34" s="27" t="s">
        <v>20</v>
      </c>
      <c r="L34" s="43">
        <v>7.69</v>
      </c>
      <c r="M34" s="123">
        <v>6.7453333333333338</v>
      </c>
      <c r="N34" s="60">
        <v>10</v>
      </c>
      <c r="O34" s="35"/>
      <c r="Q34" s="171">
        <f t="shared" si="0"/>
        <v>0.94466666666666654</v>
      </c>
      <c r="T34" s="34"/>
      <c r="U34" s="58"/>
      <c r="V34" s="34"/>
    </row>
    <row r="35" spans="1:22" ht="24.75" customHeight="1" x14ac:dyDescent="0.25">
      <c r="B35" s="173" t="s">
        <v>72</v>
      </c>
      <c r="C35" s="180" t="s">
        <v>73</v>
      </c>
      <c r="D35" s="181"/>
      <c r="E35" s="182"/>
      <c r="F35" s="34"/>
      <c r="G35" s="34"/>
      <c r="J35" s="34"/>
      <c r="K35" s="136" t="s">
        <v>23</v>
      </c>
      <c r="L35" s="43">
        <v>7.95</v>
      </c>
      <c r="M35" s="123">
        <v>8.3053333333333335</v>
      </c>
      <c r="N35" s="60">
        <v>10</v>
      </c>
      <c r="O35" s="35"/>
      <c r="Q35" s="166">
        <f t="shared" si="0"/>
        <v>-0.35533333333333328</v>
      </c>
      <c r="T35" s="34"/>
      <c r="U35" s="58"/>
      <c r="V35" s="34"/>
    </row>
    <row r="36" spans="1:22" ht="18" customHeight="1" x14ac:dyDescent="0.25">
      <c r="B36" s="174"/>
      <c r="C36" s="186"/>
      <c r="D36" s="187"/>
      <c r="E36" s="188"/>
      <c r="F36" s="34"/>
      <c r="G36" s="62"/>
      <c r="H36" s="67"/>
      <c r="I36" s="67"/>
      <c r="J36" s="34"/>
      <c r="K36" s="27" t="s">
        <v>22</v>
      </c>
      <c r="L36" s="43">
        <v>4.97</v>
      </c>
      <c r="M36" s="123">
        <v>4.9426666666666668</v>
      </c>
      <c r="N36" s="60">
        <v>10</v>
      </c>
      <c r="O36" s="35"/>
      <c r="Q36" s="166">
        <f t="shared" si="0"/>
        <v>2.7333333333332988E-2</v>
      </c>
      <c r="T36" s="34"/>
      <c r="U36" s="58"/>
      <c r="V36" s="34"/>
    </row>
    <row r="37" spans="1:22" ht="18" customHeight="1" x14ac:dyDescent="0.25">
      <c r="B37" s="173" t="s">
        <v>74</v>
      </c>
      <c r="C37" s="180" t="s">
        <v>75</v>
      </c>
      <c r="D37" s="181"/>
      <c r="E37" s="182"/>
      <c r="F37" s="34"/>
      <c r="G37" s="34"/>
      <c r="H37" s="36"/>
      <c r="I37" s="36"/>
      <c r="J37" s="34"/>
      <c r="K37" s="27" t="s">
        <v>18</v>
      </c>
      <c r="L37" s="43">
        <v>5.87</v>
      </c>
      <c r="M37" s="123">
        <v>6.4053333333333331</v>
      </c>
      <c r="N37" s="60">
        <v>10</v>
      </c>
      <c r="O37" s="35"/>
      <c r="Q37" s="166">
        <f t="shared" si="0"/>
        <v>-0.53533333333333299</v>
      </c>
      <c r="T37" s="34"/>
      <c r="U37" s="58"/>
      <c r="V37" s="34"/>
    </row>
    <row r="38" spans="1:22" ht="18" customHeight="1" x14ac:dyDescent="0.25">
      <c r="B38" s="190"/>
      <c r="C38" s="183"/>
      <c r="D38" s="184"/>
      <c r="E38" s="185"/>
      <c r="F38" s="34"/>
      <c r="G38" s="34"/>
      <c r="H38" s="34"/>
      <c r="I38" s="34"/>
      <c r="J38" s="34"/>
      <c r="K38" s="27" t="s">
        <v>21</v>
      </c>
      <c r="L38" s="43">
        <v>6.99</v>
      </c>
      <c r="M38" s="123">
        <v>7.0166666666666666</v>
      </c>
      <c r="N38" s="60">
        <v>10</v>
      </c>
      <c r="O38" s="35"/>
      <c r="Q38" s="166">
        <f t="shared" si="0"/>
        <v>-2.6666666666666394E-2</v>
      </c>
      <c r="T38" s="34"/>
      <c r="U38" s="58"/>
      <c r="V38" s="34"/>
    </row>
    <row r="39" spans="1:22" ht="18" customHeight="1" x14ac:dyDescent="0.25">
      <c r="B39" s="174"/>
      <c r="C39" s="186"/>
      <c r="D39" s="187"/>
      <c r="E39" s="188"/>
      <c r="F39" s="34"/>
      <c r="G39" s="34"/>
      <c r="H39" s="34"/>
      <c r="I39" s="34"/>
      <c r="J39" s="34"/>
      <c r="K39" s="27" t="s">
        <v>19</v>
      </c>
      <c r="L39" s="43">
        <v>6.69</v>
      </c>
      <c r="M39" s="123">
        <v>7.3226666666666658</v>
      </c>
      <c r="N39" s="60">
        <v>10</v>
      </c>
      <c r="O39" s="35"/>
      <c r="Q39" s="166">
        <f t="shared" si="0"/>
        <v>-0.63266666666666538</v>
      </c>
      <c r="T39" s="34"/>
      <c r="U39" s="58"/>
      <c r="V39" s="34"/>
    </row>
    <row r="40" spans="1:22" ht="18" customHeight="1" x14ac:dyDescent="0.25">
      <c r="B40" s="173" t="s">
        <v>76</v>
      </c>
      <c r="C40" s="180" t="s">
        <v>77</v>
      </c>
      <c r="D40" s="181"/>
      <c r="E40" s="182"/>
      <c r="F40" s="34"/>
      <c r="G40" s="34"/>
      <c r="H40" s="34"/>
      <c r="I40" s="34"/>
      <c r="J40" s="34"/>
      <c r="K40" s="27" t="s">
        <v>24</v>
      </c>
      <c r="L40" s="43">
        <v>8.11</v>
      </c>
      <c r="M40" s="123">
        <v>8.0386666666666677</v>
      </c>
      <c r="N40" s="60">
        <v>10</v>
      </c>
      <c r="O40" s="35"/>
      <c r="Q40" s="166">
        <f t="shared" si="0"/>
        <v>7.1333333333331694E-2</v>
      </c>
      <c r="T40" s="34"/>
      <c r="U40" s="58"/>
      <c r="V40" s="34"/>
    </row>
    <row r="41" spans="1:22" ht="18" customHeight="1" x14ac:dyDescent="0.25">
      <c r="B41" s="190"/>
      <c r="C41" s="183"/>
      <c r="D41" s="184"/>
      <c r="E41" s="185"/>
      <c r="F41" s="34"/>
      <c r="G41" s="34"/>
      <c r="H41" s="34"/>
      <c r="I41" s="34"/>
      <c r="J41" s="34"/>
      <c r="K41" s="27" t="s">
        <v>25</v>
      </c>
      <c r="L41" s="43">
        <v>8.7899999999999991</v>
      </c>
      <c r="M41" s="123">
        <v>9.5986666666666665</v>
      </c>
      <c r="N41" s="60">
        <v>10</v>
      </c>
      <c r="O41" s="35"/>
      <c r="Q41" s="166">
        <f t="shared" si="0"/>
        <v>-0.80866666666666731</v>
      </c>
      <c r="T41" s="34"/>
      <c r="U41" s="58"/>
      <c r="V41" s="34"/>
    </row>
    <row r="42" spans="1:22" ht="18" customHeight="1" x14ac:dyDescent="0.25">
      <c r="B42" s="190"/>
      <c r="C42" s="186"/>
      <c r="D42" s="187"/>
      <c r="E42" s="188"/>
      <c r="F42" s="34"/>
      <c r="G42" s="34"/>
      <c r="H42" s="34"/>
      <c r="I42" s="34"/>
      <c r="J42" s="34"/>
      <c r="K42" s="27" t="s">
        <v>26</v>
      </c>
      <c r="L42" s="43">
        <v>8.7899999999999991</v>
      </c>
      <c r="M42" s="123">
        <v>9.5933333333333319</v>
      </c>
      <c r="N42" s="60">
        <v>10</v>
      </c>
      <c r="O42" s="35"/>
      <c r="Q42" s="166">
        <f t="shared" si="0"/>
        <v>-0.80333333333333279</v>
      </c>
      <c r="T42" s="34"/>
      <c r="U42" s="58"/>
      <c r="V42" s="34"/>
    </row>
    <row r="43" spans="1:22" ht="18" customHeight="1" x14ac:dyDescent="0.25">
      <c r="B43" s="173" t="s">
        <v>78</v>
      </c>
      <c r="C43" s="180" t="s">
        <v>79</v>
      </c>
      <c r="D43" s="181"/>
      <c r="E43" s="182"/>
      <c r="F43" s="34"/>
      <c r="G43" s="34"/>
      <c r="H43" s="34"/>
      <c r="I43" s="34"/>
      <c r="J43" s="34"/>
      <c r="K43" s="27" t="s">
        <v>27</v>
      </c>
      <c r="L43" s="43">
        <v>8.7899999999999991</v>
      </c>
      <c r="M43" s="123">
        <v>9.059333333333333</v>
      </c>
      <c r="N43" s="60">
        <v>10</v>
      </c>
      <c r="O43" s="35"/>
      <c r="Q43" s="166">
        <f t="shared" si="0"/>
        <v>-0.26933333333333387</v>
      </c>
      <c r="T43" s="34"/>
      <c r="U43" s="58"/>
      <c r="V43" s="34"/>
    </row>
    <row r="44" spans="1:22" ht="18" customHeight="1" x14ac:dyDescent="0.25">
      <c r="B44" s="190"/>
      <c r="C44" s="183"/>
      <c r="D44" s="184"/>
      <c r="E44" s="185"/>
      <c r="F44" s="34"/>
      <c r="G44" s="34"/>
      <c r="H44" s="34"/>
      <c r="I44" s="34"/>
      <c r="J44" s="34"/>
      <c r="K44" s="27" t="s">
        <v>29</v>
      </c>
      <c r="L44" s="43">
        <v>8.69</v>
      </c>
      <c r="M44" s="123">
        <v>9.1639999999999997</v>
      </c>
      <c r="N44" s="60">
        <v>10</v>
      </c>
      <c r="O44" s="35"/>
      <c r="Q44" s="166">
        <f t="shared" si="0"/>
        <v>-0.4740000000000002</v>
      </c>
      <c r="T44" s="34"/>
      <c r="U44" s="58"/>
      <c r="V44" s="34"/>
    </row>
    <row r="45" spans="1:22" ht="18" customHeight="1" x14ac:dyDescent="0.25">
      <c r="B45" s="190"/>
      <c r="C45" s="186"/>
      <c r="D45" s="187"/>
      <c r="E45" s="188"/>
      <c r="F45" s="34"/>
      <c r="G45" s="34"/>
      <c r="H45" s="34"/>
      <c r="I45" s="34"/>
      <c r="J45" s="34"/>
      <c r="K45" s="27" t="s">
        <v>28</v>
      </c>
      <c r="L45" s="43">
        <v>8.7899999999999991</v>
      </c>
      <c r="M45" s="123">
        <v>9.5613333333333319</v>
      </c>
      <c r="N45" s="60">
        <v>10</v>
      </c>
      <c r="O45" s="35"/>
      <c r="Q45" s="166">
        <f t="shared" si="0"/>
        <v>-0.77133333333333276</v>
      </c>
      <c r="T45" s="34"/>
      <c r="U45" s="58"/>
      <c r="V45" s="34"/>
    </row>
    <row r="46" spans="1:22" ht="16.5" customHeight="1" x14ac:dyDescent="0.25">
      <c r="B46" s="200"/>
      <c r="C46" s="201"/>
      <c r="D46" s="201"/>
      <c r="E46" s="202"/>
      <c r="F46" s="34"/>
      <c r="G46" s="34"/>
      <c r="H46" s="34"/>
      <c r="I46" s="34"/>
      <c r="J46" s="34"/>
      <c r="K46" s="34"/>
      <c r="L46" s="63">
        <f>SUM(L30:L45)</f>
        <v>124.30999999999997</v>
      </c>
      <c r="M46" s="63">
        <f>SUM(M30:M45)</f>
        <v>125.366</v>
      </c>
      <c r="N46" s="63">
        <v>180</v>
      </c>
      <c r="O46" s="35"/>
      <c r="Q46" s="29"/>
      <c r="T46" s="34"/>
      <c r="U46" s="58"/>
      <c r="V46" s="34"/>
    </row>
    <row r="47" spans="1:22" ht="4.5" customHeight="1" thickBot="1" x14ac:dyDescent="0.3"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65"/>
      <c r="T47" s="34"/>
      <c r="U47" s="58"/>
      <c r="V47" s="34"/>
    </row>
    <row r="48" spans="1:22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T48" s="34"/>
      <c r="U48" s="58"/>
      <c r="V48" s="34"/>
    </row>
    <row r="49" spans="1:24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T49" s="34"/>
      <c r="U49" s="34"/>
      <c r="V49" s="34"/>
    </row>
    <row r="50" spans="1:24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T50" s="34"/>
      <c r="U50" s="61"/>
      <c r="V50" s="34"/>
    </row>
    <row r="51" spans="1:24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T51" s="34"/>
      <c r="U51" s="34"/>
      <c r="V51" s="34"/>
    </row>
    <row r="52" spans="1:24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T52" s="34"/>
      <c r="U52" s="34"/>
      <c r="V52" s="34"/>
    </row>
    <row r="53" spans="1:24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24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24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24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24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1:24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153"/>
      <c r="S58" s="153"/>
      <c r="T58" s="153"/>
      <c r="U58" s="153"/>
      <c r="V58" s="153"/>
      <c r="W58" s="153"/>
      <c r="X58" s="153"/>
    </row>
    <row r="59" spans="1:24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64"/>
      <c r="S59" s="64"/>
      <c r="T59" s="64"/>
      <c r="U59" s="64"/>
      <c r="V59" s="36"/>
      <c r="W59" s="58"/>
      <c r="X59" s="58"/>
    </row>
    <row r="60" spans="1:24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64"/>
      <c r="S60" s="64"/>
      <c r="T60" s="64"/>
      <c r="U60" s="64"/>
      <c r="V60" s="36"/>
      <c r="W60" s="58"/>
      <c r="X60" s="58"/>
    </row>
    <row r="61" spans="1:24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64"/>
      <c r="S61" s="64"/>
      <c r="T61" s="64"/>
      <c r="U61" s="64"/>
      <c r="V61" s="36"/>
      <c r="W61" s="58"/>
      <c r="X61" s="58"/>
    </row>
    <row r="62" spans="1:24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64"/>
      <c r="S62" s="64"/>
      <c r="T62" s="64"/>
      <c r="U62" s="64"/>
      <c r="V62" s="36"/>
      <c r="W62" s="58"/>
      <c r="X62" s="58"/>
    </row>
    <row r="63" spans="1:24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64"/>
      <c r="S63" s="64"/>
      <c r="T63" s="64"/>
      <c r="U63" s="64"/>
      <c r="V63" s="36"/>
      <c r="W63" s="58"/>
      <c r="X63" s="58"/>
    </row>
    <row r="64" spans="1:24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64"/>
      <c r="S64" s="64"/>
      <c r="T64" s="64"/>
      <c r="U64" s="64"/>
      <c r="V64" s="36"/>
      <c r="W64" s="58"/>
      <c r="X64" s="58"/>
    </row>
    <row r="65" spans="1:24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64"/>
      <c r="S65" s="64"/>
      <c r="T65" s="64"/>
      <c r="U65" s="64"/>
      <c r="V65" s="36"/>
      <c r="W65" s="58"/>
      <c r="X65" s="58"/>
    </row>
    <row r="66" spans="1:24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64"/>
      <c r="S66" s="64"/>
      <c r="T66" s="64"/>
      <c r="U66" s="64"/>
      <c r="V66" s="36"/>
      <c r="W66" s="58"/>
      <c r="X66" s="58"/>
    </row>
    <row r="67" spans="1:24" ht="2.25" customHeight="1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64"/>
      <c r="S67" s="64"/>
      <c r="T67" s="64"/>
      <c r="U67" s="64"/>
      <c r="V67" s="36"/>
      <c r="W67" s="58"/>
      <c r="X67" s="58"/>
    </row>
    <row r="68" spans="1:24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64"/>
      <c r="S68" s="64"/>
      <c r="T68" s="64"/>
      <c r="U68" s="64"/>
      <c r="V68" s="36"/>
      <c r="W68" s="58"/>
      <c r="X68" s="58"/>
    </row>
    <row r="69" spans="1:24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64"/>
      <c r="S69" s="64"/>
      <c r="T69" s="64"/>
      <c r="U69" s="64"/>
      <c r="V69" s="36"/>
      <c r="W69" s="58"/>
      <c r="X69" s="58"/>
    </row>
    <row r="70" spans="1:24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64"/>
      <c r="S70" s="64"/>
      <c r="T70" s="64"/>
      <c r="U70" s="64"/>
      <c r="V70" s="36"/>
      <c r="W70" s="58"/>
      <c r="X70" s="58"/>
    </row>
    <row r="71" spans="1:24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64"/>
      <c r="S71" s="64"/>
      <c r="T71" s="64"/>
      <c r="U71" s="64"/>
      <c r="V71" s="36"/>
      <c r="W71" s="58"/>
      <c r="X71" s="58"/>
    </row>
    <row r="72" spans="1:24" x14ac:dyDescent="0.25">
      <c r="Q72" s="34"/>
      <c r="R72" s="64"/>
      <c r="S72" s="64"/>
      <c r="T72" s="64"/>
      <c r="U72" s="64"/>
      <c r="V72" s="36"/>
      <c r="W72" s="58"/>
      <c r="X72" s="58"/>
    </row>
    <row r="73" spans="1:24" x14ac:dyDescent="0.25">
      <c r="Q73" s="34"/>
      <c r="R73" s="64"/>
      <c r="S73" s="64"/>
      <c r="T73" s="64"/>
      <c r="U73" s="64"/>
      <c r="V73" s="36"/>
      <c r="W73" s="58"/>
      <c r="X73" s="58"/>
    </row>
    <row r="74" spans="1:24" x14ac:dyDescent="0.25">
      <c r="Q74" s="34"/>
      <c r="R74" s="64"/>
      <c r="S74" s="64"/>
      <c r="T74" s="64"/>
      <c r="U74" s="64"/>
      <c r="V74" s="36"/>
      <c r="W74" s="58"/>
      <c r="X74" s="58"/>
    </row>
    <row r="75" spans="1:24" x14ac:dyDescent="0.25">
      <c r="Q75" s="34"/>
      <c r="R75" s="64"/>
      <c r="S75" s="64"/>
      <c r="T75" s="64"/>
      <c r="U75" s="64"/>
      <c r="V75" s="36"/>
      <c r="W75" s="58"/>
      <c r="X75" s="58"/>
    </row>
    <row r="76" spans="1:24" x14ac:dyDescent="0.25">
      <c r="Q76" s="34"/>
      <c r="R76" s="64"/>
      <c r="S76" s="64"/>
      <c r="T76" s="64"/>
      <c r="U76" s="64"/>
      <c r="V76" s="36"/>
      <c r="W76" s="58"/>
      <c r="X76" s="58"/>
    </row>
    <row r="77" spans="1:24" x14ac:dyDescent="0.25">
      <c r="Q77" s="34"/>
      <c r="R77" s="34"/>
      <c r="S77" s="34"/>
      <c r="T77" s="34"/>
      <c r="U77" s="34"/>
      <c r="V77" s="34"/>
      <c r="W77" s="34"/>
      <c r="X77" s="34"/>
    </row>
    <row r="78" spans="1:24" x14ac:dyDescent="0.25">
      <c r="Q78" s="34"/>
      <c r="R78" s="61"/>
      <c r="S78" s="61"/>
      <c r="T78" s="61"/>
      <c r="U78" s="61"/>
      <c r="V78" s="34"/>
      <c r="W78" s="61"/>
      <c r="X78" s="61"/>
    </row>
    <row r="79" spans="1:24" x14ac:dyDescent="0.25">
      <c r="Q79" s="34"/>
      <c r="R79" s="34"/>
      <c r="S79" s="34"/>
      <c r="T79" s="34"/>
      <c r="U79" s="34"/>
      <c r="V79" s="34"/>
      <c r="W79" s="34"/>
      <c r="X79" s="34"/>
    </row>
    <row r="80" spans="1:24" x14ac:dyDescent="0.25">
      <c r="Q80" s="34"/>
      <c r="R80" s="34"/>
      <c r="S80" s="34"/>
      <c r="T80" s="34"/>
      <c r="U80" s="34"/>
      <c r="V80" s="34"/>
      <c r="W80" s="34"/>
      <c r="X80" s="34"/>
    </row>
    <row r="81" spans="17:24" x14ac:dyDescent="0.25">
      <c r="Q81" s="34"/>
      <c r="R81" s="34"/>
      <c r="S81" s="34"/>
      <c r="T81" s="34"/>
      <c r="U81" s="34"/>
      <c r="V81" s="34"/>
      <c r="W81" s="34"/>
      <c r="X81" s="34"/>
    </row>
    <row r="82" spans="17:24" x14ac:dyDescent="0.25">
      <c r="Q82" s="34"/>
      <c r="R82" s="34"/>
      <c r="S82" s="34"/>
      <c r="T82" s="34"/>
      <c r="U82" s="34"/>
      <c r="V82" s="34"/>
      <c r="W82" s="34"/>
      <c r="X82" s="34"/>
    </row>
    <row r="83" spans="17:24" x14ac:dyDescent="0.25">
      <c r="Q83" s="34"/>
      <c r="R83" s="34"/>
      <c r="S83" s="34"/>
      <c r="T83" s="34"/>
      <c r="U83" s="34"/>
      <c r="V83" s="34"/>
      <c r="W83" s="34"/>
      <c r="X83" s="34"/>
    </row>
    <row r="84" spans="17:24" x14ac:dyDescent="0.25">
      <c r="Q84" s="34"/>
      <c r="R84" s="34"/>
      <c r="S84" s="34"/>
      <c r="T84" s="34"/>
      <c r="U84" s="34"/>
      <c r="V84" s="34"/>
      <c r="W84" s="34"/>
      <c r="X84" s="34"/>
    </row>
    <row r="85" spans="17:24" x14ac:dyDescent="0.25">
      <c r="Q85" s="34"/>
      <c r="R85" s="34"/>
      <c r="S85" s="34"/>
      <c r="T85" s="34"/>
      <c r="U85" s="34"/>
      <c r="V85" s="34"/>
      <c r="W85" s="34"/>
      <c r="X85" s="34"/>
    </row>
    <row r="86" spans="17:24" x14ac:dyDescent="0.25">
      <c r="Q86" s="34"/>
      <c r="R86" s="34"/>
      <c r="S86" s="34"/>
      <c r="T86" s="34"/>
      <c r="U86" s="34"/>
      <c r="V86" s="34"/>
      <c r="W86" s="34"/>
      <c r="X86" s="34"/>
    </row>
    <row r="87" spans="17:24" x14ac:dyDescent="0.25">
      <c r="Q87" s="34"/>
      <c r="R87" s="153"/>
      <c r="S87" s="153"/>
      <c r="T87" s="153"/>
      <c r="U87" s="153"/>
      <c r="V87" s="153"/>
      <c r="W87" s="153"/>
      <c r="X87" s="153"/>
    </row>
    <row r="88" spans="17:24" x14ac:dyDescent="0.25">
      <c r="Q88" s="34"/>
      <c r="R88" s="64"/>
      <c r="S88" s="64"/>
      <c r="T88" s="64"/>
      <c r="U88" s="64"/>
      <c r="V88" s="36"/>
      <c r="W88" s="58"/>
      <c r="X88" s="58"/>
    </row>
    <row r="89" spans="17:24" x14ac:dyDescent="0.25">
      <c r="Q89" s="34"/>
      <c r="R89" s="64"/>
      <c r="S89" s="64"/>
      <c r="T89" s="64"/>
      <c r="U89" s="64"/>
      <c r="V89" s="36"/>
      <c r="W89" s="58"/>
      <c r="X89" s="58"/>
    </row>
    <row r="90" spans="17:24" x14ac:dyDescent="0.25">
      <c r="Q90" s="34"/>
      <c r="R90" s="64"/>
      <c r="S90" s="64"/>
      <c r="T90" s="64"/>
      <c r="U90" s="64"/>
      <c r="V90" s="36"/>
      <c r="W90" s="58"/>
      <c r="X90" s="58"/>
    </row>
    <row r="91" spans="17:24" x14ac:dyDescent="0.25">
      <c r="Q91" s="34"/>
      <c r="R91" s="64"/>
      <c r="S91" s="64"/>
      <c r="T91" s="64"/>
      <c r="U91" s="64"/>
      <c r="V91" s="36"/>
      <c r="W91" s="58"/>
      <c r="X91" s="58"/>
    </row>
    <row r="92" spans="17:24" x14ac:dyDescent="0.25">
      <c r="Q92" s="34"/>
      <c r="R92" s="64"/>
      <c r="S92" s="64"/>
      <c r="T92" s="64"/>
      <c r="U92" s="64"/>
      <c r="V92" s="36"/>
      <c r="W92" s="58"/>
      <c r="X92" s="58"/>
    </row>
    <row r="93" spans="17:24" x14ac:dyDescent="0.25">
      <c r="Q93" s="34"/>
      <c r="R93" s="64"/>
      <c r="S93" s="64"/>
      <c r="T93" s="64"/>
      <c r="U93" s="64"/>
      <c r="V93" s="36"/>
      <c r="W93" s="58"/>
      <c r="X93" s="58"/>
    </row>
    <row r="94" spans="17:24" x14ac:dyDescent="0.25">
      <c r="Q94" s="34"/>
      <c r="R94" s="64"/>
      <c r="S94" s="64"/>
      <c r="T94" s="64"/>
      <c r="U94" s="64"/>
      <c r="V94" s="36"/>
      <c r="W94" s="58"/>
      <c r="X94" s="58"/>
    </row>
    <row r="95" spans="17:24" x14ac:dyDescent="0.25">
      <c r="Q95" s="34"/>
      <c r="R95" s="64"/>
      <c r="S95" s="64"/>
      <c r="T95" s="64"/>
      <c r="U95" s="64"/>
      <c r="V95" s="36"/>
      <c r="W95" s="58"/>
      <c r="X95" s="58"/>
    </row>
    <row r="96" spans="17:24" x14ac:dyDescent="0.25">
      <c r="Q96" s="34"/>
      <c r="R96" s="64"/>
      <c r="S96" s="64"/>
      <c r="T96" s="64"/>
      <c r="U96" s="64"/>
      <c r="V96" s="36"/>
      <c r="W96" s="58"/>
      <c r="X96" s="58"/>
    </row>
    <row r="97" spans="17:24" x14ac:dyDescent="0.25">
      <c r="Q97" s="34"/>
      <c r="R97" s="64"/>
      <c r="S97" s="64"/>
      <c r="T97" s="64"/>
      <c r="U97" s="64"/>
      <c r="V97" s="36"/>
      <c r="W97" s="58"/>
      <c r="X97" s="58"/>
    </row>
    <row r="98" spans="17:24" x14ac:dyDescent="0.25">
      <c r="Q98" s="34"/>
      <c r="R98" s="64"/>
      <c r="S98" s="64"/>
      <c r="T98" s="64"/>
      <c r="U98" s="64"/>
      <c r="V98" s="36"/>
      <c r="W98" s="58"/>
      <c r="X98" s="58"/>
    </row>
    <row r="99" spans="17:24" x14ac:dyDescent="0.25">
      <c r="Q99" s="34"/>
      <c r="R99" s="64"/>
      <c r="S99" s="64"/>
      <c r="T99" s="64"/>
      <c r="U99" s="64"/>
      <c r="V99" s="36"/>
      <c r="W99" s="58"/>
      <c r="X99" s="58"/>
    </row>
    <row r="100" spans="17:24" x14ac:dyDescent="0.25">
      <c r="Q100" s="34"/>
      <c r="R100" s="64"/>
      <c r="S100" s="64"/>
      <c r="T100" s="64"/>
      <c r="U100" s="64"/>
      <c r="V100" s="36"/>
      <c r="W100" s="58"/>
      <c r="X100" s="58"/>
    </row>
    <row r="101" spans="17:24" x14ac:dyDescent="0.25">
      <c r="Q101" s="34"/>
      <c r="R101" s="64"/>
      <c r="S101" s="64"/>
      <c r="T101" s="64"/>
      <c r="U101" s="64"/>
      <c r="V101" s="36"/>
      <c r="W101" s="58"/>
      <c r="X101" s="58"/>
    </row>
    <row r="102" spans="17:24" x14ac:dyDescent="0.25">
      <c r="Q102" s="34"/>
      <c r="R102" s="64"/>
      <c r="S102" s="64"/>
      <c r="T102" s="64"/>
      <c r="U102" s="64"/>
      <c r="V102" s="36"/>
      <c r="W102" s="58"/>
      <c r="X102" s="58"/>
    </row>
    <row r="103" spans="17:24" x14ac:dyDescent="0.25">
      <c r="Q103" s="34"/>
      <c r="R103" s="64"/>
      <c r="S103" s="64"/>
      <c r="T103" s="64"/>
      <c r="U103" s="64"/>
      <c r="V103" s="36"/>
      <c r="W103" s="58"/>
      <c r="X103" s="58"/>
    </row>
    <row r="104" spans="17:24" x14ac:dyDescent="0.25">
      <c r="Q104" s="34"/>
      <c r="R104" s="64"/>
      <c r="S104" s="64"/>
      <c r="T104" s="64"/>
      <c r="U104" s="64"/>
      <c r="V104" s="36"/>
      <c r="W104" s="58"/>
      <c r="X104" s="58"/>
    </row>
    <row r="105" spans="17:24" x14ac:dyDescent="0.25">
      <c r="Q105" s="34"/>
      <c r="R105" s="64"/>
      <c r="S105" s="64"/>
      <c r="T105" s="64"/>
      <c r="U105" s="64"/>
      <c r="V105" s="36"/>
      <c r="W105" s="58"/>
      <c r="X105" s="58"/>
    </row>
    <row r="106" spans="17:24" x14ac:dyDescent="0.25">
      <c r="Q106" s="34"/>
      <c r="R106" s="34"/>
      <c r="S106" s="34"/>
      <c r="T106" s="34"/>
      <c r="U106" s="34"/>
      <c r="V106" s="34"/>
      <c r="W106" s="34"/>
      <c r="X106" s="34"/>
    </row>
    <row r="107" spans="17:24" x14ac:dyDescent="0.25">
      <c r="Q107" s="34"/>
      <c r="R107" s="61"/>
      <c r="S107" s="61"/>
      <c r="T107" s="61"/>
      <c r="U107" s="61"/>
      <c r="V107" s="34"/>
      <c r="W107" s="61"/>
      <c r="X107" s="61"/>
    </row>
    <row r="108" spans="17:24" x14ac:dyDescent="0.25">
      <c r="Q108" s="34"/>
      <c r="R108" s="34"/>
      <c r="S108" s="34"/>
      <c r="T108" s="34"/>
      <c r="U108" s="34"/>
      <c r="V108" s="34"/>
      <c r="W108" s="34"/>
      <c r="X108" s="34"/>
    </row>
  </sheetData>
  <mergeCells count="37">
    <mergeCell ref="B32:B34"/>
    <mergeCell ref="C32:E34"/>
    <mergeCell ref="B35:B36"/>
    <mergeCell ref="C35:E36"/>
    <mergeCell ref="B46:E46"/>
    <mergeCell ref="B37:B39"/>
    <mergeCell ref="C37:E39"/>
    <mergeCell ref="B40:B42"/>
    <mergeCell ref="C40:E42"/>
    <mergeCell ref="B43:B45"/>
    <mergeCell ref="C43:E45"/>
    <mergeCell ref="B28:B29"/>
    <mergeCell ref="C28:E29"/>
    <mergeCell ref="L28:L29"/>
    <mergeCell ref="M28:M29"/>
    <mergeCell ref="B30:B31"/>
    <mergeCell ref="C30:E31"/>
    <mergeCell ref="N28:N29"/>
    <mergeCell ref="C21:E21"/>
    <mergeCell ref="C22:E22"/>
    <mergeCell ref="C23:E23"/>
    <mergeCell ref="C24:E24"/>
    <mergeCell ref="C25:E25"/>
    <mergeCell ref="C26:E26"/>
    <mergeCell ref="C27:E27"/>
    <mergeCell ref="C20:E20"/>
    <mergeCell ref="B2:C2"/>
    <mergeCell ref="D2:O2"/>
    <mergeCell ref="B3:C3"/>
    <mergeCell ref="D3:O3"/>
    <mergeCell ref="B4:C4"/>
    <mergeCell ref="D4:O4"/>
    <mergeCell ref="B5:C5"/>
    <mergeCell ref="D5:O5"/>
    <mergeCell ref="B7:C7"/>
    <mergeCell ref="B11:C11"/>
    <mergeCell ref="C19:E1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X108"/>
  <sheetViews>
    <sheetView topLeftCell="A25" zoomScale="70" zoomScaleNormal="70" workbookViewId="0">
      <selection activeCell="Q34" sqref="Q34"/>
    </sheetView>
  </sheetViews>
  <sheetFormatPr defaultRowHeight="15.75" x14ac:dyDescent="0.25"/>
  <cols>
    <col min="1" max="1" width="4" style="28" customWidth="1"/>
    <col min="2" max="2" width="15.7109375" style="28" customWidth="1"/>
    <col min="3" max="3" width="41.140625" style="28" customWidth="1"/>
    <col min="4" max="4" width="9.140625" style="28" customWidth="1"/>
    <col min="5" max="5" width="11.42578125" style="28" customWidth="1"/>
    <col min="6" max="6" width="6.5703125" style="28" customWidth="1"/>
    <col min="7" max="7" width="13.42578125" style="28" customWidth="1"/>
    <col min="8" max="8" width="11.7109375" style="28" customWidth="1"/>
    <col min="9" max="9" width="11.28515625" style="28" customWidth="1"/>
    <col min="10" max="10" width="5.42578125" style="28" customWidth="1"/>
    <col min="11" max="11" width="15.42578125" style="28" customWidth="1"/>
    <col min="12" max="13" width="11.5703125" style="28" customWidth="1"/>
    <col min="14" max="14" width="12" style="28" customWidth="1"/>
    <col min="15" max="15" width="5.28515625" style="28" customWidth="1"/>
    <col min="16" max="16" width="3.5703125" style="28" customWidth="1"/>
    <col min="17" max="17" width="15.85546875" style="28" customWidth="1"/>
    <col min="18" max="18" width="10.7109375" style="28" bestFit="1" customWidth="1"/>
    <col min="19" max="19" width="12.42578125" style="28" customWidth="1"/>
    <col min="20" max="20" width="13.140625" style="28" customWidth="1"/>
    <col min="21" max="21" width="14.7109375" style="28" customWidth="1"/>
    <col min="22" max="22" width="14" style="28" customWidth="1"/>
    <col min="23" max="23" width="17.85546875" style="28" customWidth="1"/>
    <col min="24" max="24" width="20.28515625" style="28" customWidth="1"/>
    <col min="25" max="16384" width="9.140625" style="28"/>
  </cols>
  <sheetData>
    <row r="1" spans="2:20" ht="16.5" thickBot="1" x14ac:dyDescent="0.3">
      <c r="P1" s="29"/>
    </row>
    <row r="2" spans="2:20" ht="33" customHeight="1" x14ac:dyDescent="0.25">
      <c r="B2" s="191" t="s">
        <v>36</v>
      </c>
      <c r="C2" s="192"/>
      <c r="D2" s="193" t="s">
        <v>227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4"/>
      <c r="P2" s="30"/>
    </row>
    <row r="3" spans="2:20" x14ac:dyDescent="0.25">
      <c r="B3" s="195" t="s">
        <v>37</v>
      </c>
      <c r="C3" s="196"/>
      <c r="D3" s="197" t="s">
        <v>294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9"/>
      <c r="P3" s="31"/>
    </row>
    <row r="4" spans="2:20" x14ac:dyDescent="0.25">
      <c r="B4" s="195" t="s">
        <v>38</v>
      </c>
      <c r="C4" s="196"/>
      <c r="D4" s="197" t="s">
        <v>271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9"/>
      <c r="P4" s="31"/>
    </row>
    <row r="5" spans="2:20" x14ac:dyDescent="0.25">
      <c r="B5" s="195" t="s">
        <v>39</v>
      </c>
      <c r="C5" s="196"/>
      <c r="D5" s="197" t="s">
        <v>256</v>
      </c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9"/>
      <c r="P5" s="31"/>
    </row>
    <row r="6" spans="2:20" x14ac:dyDescent="0.25">
      <c r="B6" s="32"/>
      <c r="C6" s="33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36"/>
    </row>
    <row r="7" spans="2:20" x14ac:dyDescent="0.25">
      <c r="B7" s="195" t="s">
        <v>40</v>
      </c>
      <c r="C7" s="196"/>
      <c r="D7" s="37" t="s">
        <v>41</v>
      </c>
      <c r="E7" s="38">
        <v>2017</v>
      </c>
      <c r="F7" s="39"/>
      <c r="G7" s="39"/>
      <c r="H7" s="39"/>
      <c r="I7" s="39"/>
      <c r="J7" s="39"/>
      <c r="K7" s="39"/>
      <c r="L7" s="39"/>
      <c r="M7" s="39"/>
      <c r="N7" s="39"/>
      <c r="O7" s="40"/>
      <c r="P7" s="39"/>
    </row>
    <row r="8" spans="2:20" x14ac:dyDescent="0.25">
      <c r="B8" s="41"/>
      <c r="C8" s="27"/>
      <c r="D8" s="42" t="s">
        <v>42</v>
      </c>
      <c r="E8" s="69">
        <v>111.19999999999999</v>
      </c>
      <c r="F8" s="39"/>
      <c r="G8" s="39"/>
      <c r="H8" s="39"/>
      <c r="I8" s="39"/>
      <c r="J8" s="39"/>
      <c r="K8" s="39"/>
      <c r="L8" s="39"/>
      <c r="M8" s="39"/>
      <c r="N8" s="39"/>
      <c r="O8" s="40"/>
      <c r="P8" s="39"/>
    </row>
    <row r="9" spans="2:20" x14ac:dyDescent="0.25">
      <c r="B9" s="41"/>
      <c r="C9" s="27"/>
      <c r="D9" s="42" t="s">
        <v>43</v>
      </c>
      <c r="E9" s="137">
        <v>15</v>
      </c>
      <c r="F9" s="39"/>
      <c r="G9" s="39"/>
      <c r="H9" s="39"/>
      <c r="I9" s="39"/>
      <c r="J9" s="39"/>
      <c r="K9" s="39"/>
      <c r="L9" s="39"/>
      <c r="M9" s="39"/>
      <c r="N9" s="39"/>
      <c r="O9" s="40"/>
      <c r="P9" s="39"/>
    </row>
    <row r="10" spans="2:20" x14ac:dyDescent="0.25">
      <c r="B10" s="41"/>
      <c r="C10" s="34"/>
      <c r="D10" s="34"/>
      <c r="E10" s="34"/>
      <c r="F10" s="36"/>
      <c r="G10" s="36"/>
      <c r="H10" s="36"/>
      <c r="I10" s="36"/>
      <c r="J10" s="36"/>
      <c r="K10" s="36"/>
      <c r="L10" s="36"/>
      <c r="M10" s="36"/>
      <c r="N10" s="36"/>
      <c r="O10" s="44"/>
      <c r="P10" s="36"/>
    </row>
    <row r="11" spans="2:20" x14ac:dyDescent="0.25">
      <c r="B11" s="195" t="s">
        <v>44</v>
      </c>
      <c r="C11" s="196"/>
      <c r="D11" s="37" t="s">
        <v>41</v>
      </c>
      <c r="E11" s="38">
        <v>2017</v>
      </c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39"/>
    </row>
    <row r="12" spans="2:20" ht="31.5" x14ac:dyDescent="0.25">
      <c r="B12" s="45"/>
      <c r="C12" s="46" t="s">
        <v>291</v>
      </c>
      <c r="D12" s="47" t="s">
        <v>42</v>
      </c>
      <c r="E12" s="43">
        <v>81.399999999999991</v>
      </c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39"/>
      <c r="T12" s="48"/>
    </row>
    <row r="13" spans="2:20" ht="47.25" x14ac:dyDescent="0.25">
      <c r="B13" s="45"/>
      <c r="C13" s="46" t="s">
        <v>292</v>
      </c>
      <c r="D13" s="47" t="s">
        <v>42</v>
      </c>
      <c r="E13" s="43">
        <v>15.8</v>
      </c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39"/>
      <c r="T13" s="48"/>
    </row>
    <row r="14" spans="2:20" ht="63.75" customHeight="1" x14ac:dyDescent="0.25">
      <c r="B14" s="45"/>
      <c r="C14" s="46" t="s">
        <v>293</v>
      </c>
      <c r="D14" s="47" t="s">
        <v>42</v>
      </c>
      <c r="E14" s="43">
        <v>14</v>
      </c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39"/>
      <c r="T14" s="48"/>
    </row>
    <row r="15" spans="2:20" x14ac:dyDescent="0.25">
      <c r="B15" s="45"/>
      <c r="C15" s="34"/>
      <c r="D15" s="34"/>
      <c r="E15" s="34"/>
      <c r="F15" s="39"/>
      <c r="G15" s="39"/>
      <c r="H15" s="39"/>
      <c r="I15" s="39"/>
      <c r="J15" s="39"/>
      <c r="K15" s="39"/>
      <c r="L15" s="39"/>
      <c r="M15" s="39"/>
      <c r="N15" s="39"/>
      <c r="O15" s="40"/>
      <c r="P15" s="39"/>
      <c r="T15" s="48"/>
    </row>
    <row r="16" spans="2:20" ht="16.5" thickBot="1" x14ac:dyDescent="0.3">
      <c r="B16" s="49"/>
      <c r="C16" s="50"/>
      <c r="D16" s="50"/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2"/>
      <c r="P16" s="39"/>
      <c r="T16" s="48"/>
    </row>
    <row r="17" spans="2:22" ht="18" customHeight="1" thickBot="1" x14ac:dyDescent="0.3">
      <c r="T17" s="53"/>
    </row>
    <row r="18" spans="2:22" ht="23.25" customHeight="1" x14ac:dyDescent="0.25"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T18" s="34"/>
      <c r="U18" s="153"/>
      <c r="V18" s="34"/>
    </row>
    <row r="19" spans="2:22" ht="75" customHeight="1" x14ac:dyDescent="0.25">
      <c r="B19" s="154" t="s">
        <v>14</v>
      </c>
      <c r="C19" s="189" t="s">
        <v>51</v>
      </c>
      <c r="D19" s="189"/>
      <c r="E19" s="189"/>
      <c r="F19" s="34"/>
      <c r="G19" s="34"/>
      <c r="H19" s="34"/>
      <c r="I19" s="34"/>
      <c r="J19" s="34"/>
      <c r="K19" s="34"/>
      <c r="L19" s="34"/>
      <c r="M19" s="34"/>
      <c r="N19" s="34"/>
      <c r="O19" s="35"/>
      <c r="T19" s="34"/>
      <c r="U19" s="58"/>
      <c r="V19" s="34"/>
    </row>
    <row r="20" spans="2:22" ht="30" customHeight="1" x14ac:dyDescent="0.25">
      <c r="B20" s="154" t="s">
        <v>17</v>
      </c>
      <c r="C20" s="189" t="s">
        <v>52</v>
      </c>
      <c r="D20" s="189"/>
      <c r="E20" s="189"/>
      <c r="F20" s="34"/>
      <c r="G20" s="34"/>
      <c r="H20" s="34"/>
      <c r="I20" s="34"/>
      <c r="J20" s="34"/>
      <c r="K20" s="34"/>
      <c r="L20" s="34"/>
      <c r="M20" s="34"/>
      <c r="N20" s="34"/>
      <c r="O20" s="35"/>
      <c r="T20" s="34"/>
      <c r="U20" s="58"/>
      <c r="V20" s="34"/>
    </row>
    <row r="21" spans="2:22" ht="76.5" customHeight="1" x14ac:dyDescent="0.25">
      <c r="B21" s="154" t="s">
        <v>15</v>
      </c>
      <c r="C21" s="189" t="s">
        <v>53</v>
      </c>
      <c r="D21" s="189"/>
      <c r="E21" s="189"/>
      <c r="F21" s="34"/>
      <c r="G21" s="34"/>
      <c r="H21" s="34"/>
      <c r="I21" s="34"/>
      <c r="J21" s="34"/>
      <c r="K21" s="34"/>
      <c r="L21" s="34"/>
      <c r="M21" s="34"/>
      <c r="N21" s="34"/>
      <c r="O21" s="35"/>
      <c r="T21" s="34"/>
      <c r="U21" s="58"/>
      <c r="V21" s="34"/>
    </row>
    <row r="22" spans="2:22" ht="59.25" customHeight="1" x14ac:dyDescent="0.25">
      <c r="B22" s="154" t="s">
        <v>54</v>
      </c>
      <c r="C22" s="189" t="s">
        <v>55</v>
      </c>
      <c r="D22" s="189"/>
      <c r="E22" s="189"/>
      <c r="F22" s="34"/>
      <c r="G22" s="34"/>
      <c r="H22" s="34"/>
      <c r="I22" s="34"/>
      <c r="J22" s="34"/>
      <c r="K22" s="34"/>
      <c r="L22" s="34"/>
      <c r="M22" s="34"/>
      <c r="N22" s="34"/>
      <c r="O22" s="35"/>
      <c r="T22" s="34"/>
      <c r="U22" s="58"/>
      <c r="V22" s="34"/>
    </row>
    <row r="23" spans="2:22" ht="19.5" customHeight="1" x14ac:dyDescent="0.25">
      <c r="B23" s="154" t="s">
        <v>56</v>
      </c>
      <c r="C23" s="189" t="s">
        <v>57</v>
      </c>
      <c r="D23" s="189"/>
      <c r="E23" s="189"/>
      <c r="F23" s="34"/>
      <c r="G23" s="34"/>
      <c r="H23" s="34"/>
      <c r="I23" s="34"/>
      <c r="J23" s="34"/>
      <c r="K23" s="34"/>
      <c r="L23" s="34"/>
      <c r="M23" s="34"/>
      <c r="N23" s="34"/>
      <c r="O23" s="35"/>
      <c r="T23" s="34"/>
      <c r="U23" s="58"/>
      <c r="V23" s="34"/>
    </row>
    <row r="24" spans="2:22" ht="32.25" customHeight="1" x14ac:dyDescent="0.25">
      <c r="B24" s="154" t="s">
        <v>58</v>
      </c>
      <c r="C24" s="189" t="s">
        <v>59</v>
      </c>
      <c r="D24" s="189"/>
      <c r="E24" s="189"/>
      <c r="F24" s="34"/>
      <c r="G24" s="34"/>
      <c r="H24" s="34"/>
      <c r="I24" s="34"/>
      <c r="J24" s="34"/>
      <c r="K24" s="34"/>
      <c r="L24" s="34"/>
      <c r="M24" s="34"/>
      <c r="N24" s="34"/>
      <c r="O24" s="35"/>
      <c r="T24" s="34"/>
      <c r="U24" s="58"/>
      <c r="V24" s="34"/>
    </row>
    <row r="25" spans="2:22" ht="16.5" customHeight="1" x14ac:dyDescent="0.25">
      <c r="B25" s="154" t="s">
        <v>60</v>
      </c>
      <c r="C25" s="189" t="s">
        <v>61</v>
      </c>
      <c r="D25" s="189"/>
      <c r="E25" s="189"/>
      <c r="F25" s="34"/>
      <c r="G25" s="34"/>
      <c r="H25" s="34"/>
      <c r="I25" s="34"/>
      <c r="J25" s="34"/>
      <c r="K25" s="34"/>
      <c r="L25" s="34"/>
      <c r="M25" s="34"/>
      <c r="N25" s="34"/>
      <c r="O25" s="35"/>
      <c r="T25" s="34"/>
      <c r="U25" s="58"/>
      <c r="V25" s="34"/>
    </row>
    <row r="26" spans="2:22" x14ac:dyDescent="0.25">
      <c r="B26" s="154" t="s">
        <v>62</v>
      </c>
      <c r="C26" s="189" t="s">
        <v>63</v>
      </c>
      <c r="D26" s="189"/>
      <c r="E26" s="189"/>
      <c r="F26" s="34"/>
      <c r="G26" s="34"/>
      <c r="H26" s="34"/>
      <c r="I26" s="34"/>
      <c r="J26" s="34"/>
      <c r="K26" s="34"/>
      <c r="L26" s="34"/>
      <c r="M26" s="34"/>
      <c r="N26" s="34"/>
      <c r="O26" s="35"/>
      <c r="T26" s="34"/>
      <c r="U26" s="58"/>
      <c r="V26" s="34"/>
    </row>
    <row r="27" spans="2:22" ht="78.75" customHeight="1" x14ac:dyDescent="0.25">
      <c r="B27" s="154" t="s">
        <v>64</v>
      </c>
      <c r="C27" s="189" t="s">
        <v>65</v>
      </c>
      <c r="D27" s="189"/>
      <c r="E27" s="189"/>
      <c r="F27" s="34"/>
      <c r="G27" s="34"/>
      <c r="H27" s="34"/>
      <c r="I27" s="34"/>
      <c r="J27" s="34"/>
      <c r="K27" s="34"/>
      <c r="L27" s="34"/>
      <c r="M27" s="34"/>
      <c r="N27" s="34"/>
      <c r="O27" s="35"/>
      <c r="T27" s="34"/>
      <c r="U27" s="58"/>
      <c r="V27" s="34"/>
    </row>
    <row r="28" spans="2:22" ht="18" customHeight="1" x14ac:dyDescent="0.25">
      <c r="B28" s="179" t="s">
        <v>66</v>
      </c>
      <c r="C28" s="189" t="s">
        <v>67</v>
      </c>
      <c r="D28" s="189"/>
      <c r="E28" s="189"/>
      <c r="F28" s="34"/>
      <c r="G28" s="34"/>
      <c r="H28" s="34"/>
      <c r="I28" s="34"/>
      <c r="J28" s="34"/>
      <c r="K28" s="34"/>
      <c r="L28" s="177" t="s">
        <v>45</v>
      </c>
      <c r="M28" s="175" t="s">
        <v>190</v>
      </c>
      <c r="N28" s="177" t="s">
        <v>46</v>
      </c>
      <c r="O28" s="35"/>
      <c r="T28" s="34"/>
      <c r="U28" s="58"/>
      <c r="V28" s="34"/>
    </row>
    <row r="29" spans="2:22" ht="18" customHeight="1" x14ac:dyDescent="0.25">
      <c r="B29" s="179"/>
      <c r="C29" s="189"/>
      <c r="D29" s="189"/>
      <c r="E29" s="189"/>
      <c r="F29" s="34"/>
      <c r="G29" s="34"/>
      <c r="H29" s="153" t="s">
        <v>45</v>
      </c>
      <c r="I29" s="153" t="s">
        <v>46</v>
      </c>
      <c r="J29" s="34"/>
      <c r="K29" s="34"/>
      <c r="L29" s="178"/>
      <c r="M29" s="176"/>
      <c r="N29" s="178"/>
      <c r="O29" s="35"/>
      <c r="T29" s="34"/>
      <c r="U29" s="58"/>
      <c r="V29" s="34"/>
    </row>
    <row r="30" spans="2:22" ht="18" customHeight="1" x14ac:dyDescent="0.25">
      <c r="B30" s="179" t="s">
        <v>68</v>
      </c>
      <c r="C30" s="180" t="s">
        <v>69</v>
      </c>
      <c r="D30" s="181"/>
      <c r="E30" s="182"/>
      <c r="F30" s="34"/>
      <c r="G30" s="59" t="s">
        <v>47</v>
      </c>
      <c r="H30" s="43">
        <v>26.93</v>
      </c>
      <c r="I30" s="68">
        <v>40</v>
      </c>
      <c r="J30" s="34"/>
      <c r="K30" s="27" t="s">
        <v>14</v>
      </c>
      <c r="L30" s="43">
        <v>8.9600000000000009</v>
      </c>
      <c r="M30" s="123">
        <v>9.0459999999999994</v>
      </c>
      <c r="N30" s="60">
        <v>10</v>
      </c>
      <c r="O30" s="35"/>
      <c r="Q30" s="166">
        <f>L30-M30</f>
        <v>-8.5999999999998522E-2</v>
      </c>
      <c r="T30" s="34"/>
      <c r="U30" s="58"/>
      <c r="V30" s="34"/>
    </row>
    <row r="31" spans="2:22" ht="18" customHeight="1" x14ac:dyDescent="0.25">
      <c r="B31" s="179"/>
      <c r="C31" s="186"/>
      <c r="D31" s="187"/>
      <c r="E31" s="188"/>
      <c r="F31" s="34"/>
      <c r="G31" s="59" t="s">
        <v>48</v>
      </c>
      <c r="H31" s="43">
        <v>44.8</v>
      </c>
      <c r="I31" s="68">
        <v>70</v>
      </c>
      <c r="J31" s="34"/>
      <c r="K31" s="27" t="s">
        <v>17</v>
      </c>
      <c r="L31" s="43">
        <v>7.1</v>
      </c>
      <c r="M31" s="123">
        <v>8.060666666666668</v>
      </c>
      <c r="N31" s="60">
        <v>10</v>
      </c>
      <c r="O31" s="35"/>
      <c r="Q31" s="166">
        <f t="shared" ref="Q31:Q45" si="0">L31-M31</f>
        <v>-0.96066666666666833</v>
      </c>
      <c r="T31" s="34"/>
      <c r="U31" s="58"/>
      <c r="V31" s="34"/>
    </row>
    <row r="32" spans="2:22" ht="18" customHeight="1" x14ac:dyDescent="0.25">
      <c r="B32" s="179" t="s">
        <v>70</v>
      </c>
      <c r="C32" s="180" t="s">
        <v>71</v>
      </c>
      <c r="D32" s="181"/>
      <c r="E32" s="182"/>
      <c r="F32" s="34"/>
      <c r="G32" s="59" t="s">
        <v>49</v>
      </c>
      <c r="H32" s="43">
        <v>18.170000000000002</v>
      </c>
      <c r="I32" s="68">
        <v>20</v>
      </c>
      <c r="J32" s="34"/>
      <c r="K32" s="27" t="s">
        <v>15</v>
      </c>
      <c r="L32" s="43">
        <v>6.88</v>
      </c>
      <c r="M32" s="123">
        <v>7.6726666666666672</v>
      </c>
      <c r="N32" s="60">
        <v>10</v>
      </c>
      <c r="O32" s="35"/>
      <c r="Q32" s="166">
        <f t="shared" si="0"/>
        <v>-0.7926666666666673</v>
      </c>
      <c r="T32" s="34"/>
      <c r="U32" s="58"/>
      <c r="V32" s="34"/>
    </row>
    <row r="33" spans="1:22" ht="18" customHeight="1" x14ac:dyDescent="0.25">
      <c r="B33" s="179"/>
      <c r="C33" s="183"/>
      <c r="D33" s="184"/>
      <c r="E33" s="185"/>
      <c r="F33" s="34"/>
      <c r="G33" s="59" t="s">
        <v>50</v>
      </c>
      <c r="H33" s="43">
        <v>21.299999999999997</v>
      </c>
      <c r="I33" s="68">
        <v>30</v>
      </c>
      <c r="J33" s="34"/>
      <c r="K33" s="27" t="s">
        <v>16</v>
      </c>
      <c r="L33" s="43">
        <v>3.99</v>
      </c>
      <c r="M33" s="123">
        <v>4.8333333333333321</v>
      </c>
      <c r="N33" s="60">
        <v>10</v>
      </c>
      <c r="O33" s="35"/>
      <c r="Q33" s="166">
        <f t="shared" si="0"/>
        <v>-0.84333333333333194</v>
      </c>
      <c r="T33" s="34"/>
      <c r="U33" s="58"/>
      <c r="V33" s="34"/>
    </row>
    <row r="34" spans="1:22" ht="22.5" customHeight="1" x14ac:dyDescent="0.25">
      <c r="B34" s="179"/>
      <c r="C34" s="186"/>
      <c r="D34" s="187"/>
      <c r="E34" s="188"/>
      <c r="F34" s="34"/>
      <c r="G34" s="34"/>
      <c r="H34" s="69">
        <f>SUM(H30:H33)</f>
        <v>111.19999999999999</v>
      </c>
      <c r="I34" s="69">
        <f>SUM(I30:I33)</f>
        <v>160</v>
      </c>
      <c r="J34" s="34"/>
      <c r="K34" s="27" t="s">
        <v>20</v>
      </c>
      <c r="L34" s="43">
        <v>4.4000000000000004</v>
      </c>
      <c r="M34" s="123">
        <v>6.7453333333333338</v>
      </c>
      <c r="N34" s="60">
        <v>10</v>
      </c>
      <c r="O34" s="35"/>
      <c r="Q34" s="171">
        <f t="shared" si="0"/>
        <v>-2.3453333333333335</v>
      </c>
      <c r="T34" s="34"/>
      <c r="U34" s="58"/>
      <c r="V34" s="34"/>
    </row>
    <row r="35" spans="1:22" ht="24.75" customHeight="1" x14ac:dyDescent="0.25">
      <c r="B35" s="173" t="s">
        <v>72</v>
      </c>
      <c r="C35" s="180" t="s">
        <v>73</v>
      </c>
      <c r="D35" s="181"/>
      <c r="E35" s="182"/>
      <c r="F35" s="34"/>
      <c r="G35" s="34"/>
      <c r="J35" s="34"/>
      <c r="K35" s="136" t="s">
        <v>23</v>
      </c>
      <c r="L35" s="43">
        <v>7.56</v>
      </c>
      <c r="M35" s="123">
        <v>8.3053333333333335</v>
      </c>
      <c r="N35" s="60">
        <v>10</v>
      </c>
      <c r="O35" s="35"/>
      <c r="Q35" s="166">
        <f t="shared" si="0"/>
        <v>-0.74533333333333385</v>
      </c>
      <c r="T35" s="34"/>
      <c r="U35" s="58"/>
      <c r="V35" s="34"/>
    </row>
    <row r="36" spans="1:22" ht="18" customHeight="1" x14ac:dyDescent="0.25">
      <c r="B36" s="174"/>
      <c r="C36" s="186"/>
      <c r="D36" s="187"/>
      <c r="E36" s="188"/>
      <c r="F36" s="34"/>
      <c r="G36" s="62"/>
      <c r="H36" s="67"/>
      <c r="I36" s="67"/>
      <c r="J36" s="34"/>
      <c r="K36" s="27" t="s">
        <v>22</v>
      </c>
      <c r="L36" s="43">
        <v>4.0199999999999996</v>
      </c>
      <c r="M36" s="123">
        <v>4.9426666666666668</v>
      </c>
      <c r="N36" s="60">
        <v>10</v>
      </c>
      <c r="O36" s="35"/>
      <c r="Q36" s="166">
        <f t="shared" si="0"/>
        <v>-0.92266666666666719</v>
      </c>
      <c r="T36" s="34"/>
      <c r="U36" s="58"/>
      <c r="V36" s="34"/>
    </row>
    <row r="37" spans="1:22" ht="18" customHeight="1" x14ac:dyDescent="0.25">
      <c r="B37" s="173" t="s">
        <v>74</v>
      </c>
      <c r="C37" s="180" t="s">
        <v>75</v>
      </c>
      <c r="D37" s="181"/>
      <c r="E37" s="182"/>
      <c r="F37" s="34"/>
      <c r="G37" s="34"/>
      <c r="H37" s="36"/>
      <c r="I37" s="36"/>
      <c r="J37" s="34"/>
      <c r="K37" s="27" t="s">
        <v>18</v>
      </c>
      <c r="L37" s="43">
        <v>5.73</v>
      </c>
      <c r="M37" s="123">
        <v>6.4053333333333331</v>
      </c>
      <c r="N37" s="60">
        <v>10</v>
      </c>
      <c r="O37" s="35"/>
      <c r="Q37" s="166">
        <f t="shared" si="0"/>
        <v>-0.67533333333333267</v>
      </c>
      <c r="T37" s="34"/>
      <c r="U37" s="58"/>
      <c r="V37" s="34"/>
    </row>
    <row r="38" spans="1:22" ht="18" customHeight="1" x14ac:dyDescent="0.25">
      <c r="B38" s="190"/>
      <c r="C38" s="183"/>
      <c r="D38" s="184"/>
      <c r="E38" s="185"/>
      <c r="F38" s="34"/>
      <c r="G38" s="34"/>
      <c r="H38" s="34"/>
      <c r="I38" s="34"/>
      <c r="J38" s="34"/>
      <c r="K38" s="27" t="s">
        <v>21</v>
      </c>
      <c r="L38" s="43">
        <v>6.73</v>
      </c>
      <c r="M38" s="123">
        <v>7.0166666666666666</v>
      </c>
      <c r="N38" s="60">
        <v>10</v>
      </c>
      <c r="O38" s="35"/>
      <c r="Q38" s="166">
        <f t="shared" si="0"/>
        <v>-0.28666666666666618</v>
      </c>
      <c r="T38" s="34"/>
      <c r="U38" s="58"/>
      <c r="V38" s="34"/>
    </row>
    <row r="39" spans="1:22" ht="18" customHeight="1" x14ac:dyDescent="0.25">
      <c r="B39" s="174"/>
      <c r="C39" s="186"/>
      <c r="D39" s="187"/>
      <c r="E39" s="188"/>
      <c r="F39" s="34"/>
      <c r="G39" s="34"/>
      <c r="H39" s="34"/>
      <c r="I39" s="34"/>
      <c r="J39" s="34"/>
      <c r="K39" s="27" t="s">
        <v>19</v>
      </c>
      <c r="L39" s="43">
        <v>7.34</v>
      </c>
      <c r="M39" s="123">
        <v>7.3226666666666658</v>
      </c>
      <c r="N39" s="60">
        <v>10</v>
      </c>
      <c r="O39" s="35"/>
      <c r="Q39" s="166">
        <f t="shared" si="0"/>
        <v>1.7333333333334089E-2</v>
      </c>
      <c r="T39" s="34"/>
      <c r="U39" s="58"/>
      <c r="V39" s="34"/>
    </row>
    <row r="40" spans="1:22" ht="18" customHeight="1" x14ac:dyDescent="0.25">
      <c r="B40" s="173" t="s">
        <v>76</v>
      </c>
      <c r="C40" s="180" t="s">
        <v>77</v>
      </c>
      <c r="D40" s="181"/>
      <c r="E40" s="182"/>
      <c r="F40" s="34"/>
      <c r="G40" s="34"/>
      <c r="H40" s="34"/>
      <c r="I40" s="34"/>
      <c r="J40" s="34"/>
      <c r="K40" s="27" t="s">
        <v>24</v>
      </c>
      <c r="L40" s="43">
        <v>9.02</v>
      </c>
      <c r="M40" s="123">
        <v>8.0386666666666677</v>
      </c>
      <c r="N40" s="60">
        <v>10</v>
      </c>
      <c r="O40" s="35"/>
      <c r="Q40" s="166">
        <f t="shared" si="0"/>
        <v>0.98133333333333184</v>
      </c>
      <c r="T40" s="34"/>
      <c r="U40" s="58"/>
      <c r="V40" s="34"/>
    </row>
    <row r="41" spans="1:22" ht="18" customHeight="1" x14ac:dyDescent="0.25">
      <c r="B41" s="190"/>
      <c r="C41" s="183"/>
      <c r="D41" s="184"/>
      <c r="E41" s="185"/>
      <c r="F41" s="34"/>
      <c r="G41" s="34"/>
      <c r="H41" s="34"/>
      <c r="I41" s="34"/>
      <c r="J41" s="34"/>
      <c r="K41" s="27" t="s">
        <v>25</v>
      </c>
      <c r="L41" s="43">
        <v>9.2899999999999991</v>
      </c>
      <c r="M41" s="123">
        <v>9.5986666666666665</v>
      </c>
      <c r="N41" s="60">
        <v>10</v>
      </c>
      <c r="O41" s="35"/>
      <c r="Q41" s="166">
        <f t="shared" si="0"/>
        <v>-0.30866666666666731</v>
      </c>
      <c r="T41" s="34"/>
      <c r="U41" s="58"/>
      <c r="V41" s="34"/>
    </row>
    <row r="42" spans="1:22" ht="18" customHeight="1" x14ac:dyDescent="0.25">
      <c r="B42" s="190"/>
      <c r="C42" s="186"/>
      <c r="D42" s="187"/>
      <c r="E42" s="188"/>
      <c r="F42" s="34"/>
      <c r="G42" s="34"/>
      <c r="H42" s="34"/>
      <c r="I42" s="34"/>
      <c r="J42" s="34"/>
      <c r="K42" s="27" t="s">
        <v>26</v>
      </c>
      <c r="L42" s="43">
        <v>8.8800000000000008</v>
      </c>
      <c r="M42" s="123">
        <v>9.5933333333333319</v>
      </c>
      <c r="N42" s="60">
        <v>10</v>
      </c>
      <c r="O42" s="35"/>
      <c r="Q42" s="166">
        <f t="shared" si="0"/>
        <v>-0.71333333333333115</v>
      </c>
      <c r="T42" s="34"/>
      <c r="U42" s="58"/>
      <c r="V42" s="34"/>
    </row>
    <row r="43" spans="1:22" ht="18" customHeight="1" x14ac:dyDescent="0.25">
      <c r="B43" s="173" t="s">
        <v>78</v>
      </c>
      <c r="C43" s="180" t="s">
        <v>79</v>
      </c>
      <c r="D43" s="181"/>
      <c r="E43" s="182"/>
      <c r="F43" s="34"/>
      <c r="G43" s="34"/>
      <c r="H43" s="34"/>
      <c r="I43" s="34"/>
      <c r="J43" s="34"/>
      <c r="K43" s="27" t="s">
        <v>27</v>
      </c>
      <c r="L43" s="43">
        <v>4.8</v>
      </c>
      <c r="M43" s="123">
        <v>9.059333333333333</v>
      </c>
      <c r="N43" s="60">
        <v>10</v>
      </c>
      <c r="O43" s="35"/>
      <c r="Q43" s="171">
        <f t="shared" si="0"/>
        <v>-4.2593333333333332</v>
      </c>
      <c r="T43" s="34"/>
      <c r="U43" s="58"/>
      <c r="V43" s="34"/>
    </row>
    <row r="44" spans="1:22" ht="18" customHeight="1" x14ac:dyDescent="0.25">
      <c r="B44" s="190"/>
      <c r="C44" s="183"/>
      <c r="D44" s="184"/>
      <c r="E44" s="185"/>
      <c r="F44" s="34"/>
      <c r="G44" s="34"/>
      <c r="H44" s="34"/>
      <c r="I44" s="34"/>
      <c r="J44" s="34"/>
      <c r="K44" s="27" t="s">
        <v>29</v>
      </c>
      <c r="L44" s="43">
        <v>8.1300000000000008</v>
      </c>
      <c r="M44" s="123">
        <v>9.1639999999999997</v>
      </c>
      <c r="N44" s="60">
        <v>10</v>
      </c>
      <c r="O44" s="35"/>
      <c r="Q44" s="166">
        <f t="shared" si="0"/>
        <v>-1.0339999999999989</v>
      </c>
      <c r="T44" s="34"/>
      <c r="U44" s="58"/>
      <c r="V44" s="34"/>
    </row>
    <row r="45" spans="1:22" ht="18" customHeight="1" x14ac:dyDescent="0.25">
      <c r="B45" s="190"/>
      <c r="C45" s="186"/>
      <c r="D45" s="187"/>
      <c r="E45" s="188"/>
      <c r="F45" s="34"/>
      <c r="G45" s="34"/>
      <c r="H45" s="34"/>
      <c r="I45" s="34"/>
      <c r="J45" s="34"/>
      <c r="K45" s="27" t="s">
        <v>28</v>
      </c>
      <c r="L45" s="43">
        <v>8.3699999999999992</v>
      </c>
      <c r="M45" s="123">
        <v>9.5613333333333319</v>
      </c>
      <c r="N45" s="60">
        <v>10</v>
      </c>
      <c r="O45" s="35"/>
      <c r="Q45" s="166">
        <f t="shared" si="0"/>
        <v>-1.1913333333333327</v>
      </c>
      <c r="T45" s="34"/>
      <c r="U45" s="58"/>
      <c r="V45" s="34"/>
    </row>
    <row r="46" spans="1:22" ht="16.5" customHeight="1" x14ac:dyDescent="0.25">
      <c r="B46" s="200"/>
      <c r="C46" s="201"/>
      <c r="D46" s="201"/>
      <c r="E46" s="202"/>
      <c r="F46" s="34"/>
      <c r="G46" s="34"/>
      <c r="H46" s="34"/>
      <c r="I46" s="34"/>
      <c r="J46" s="34"/>
      <c r="K46" s="34"/>
      <c r="L46" s="63">
        <f>SUM(L30:L45)</f>
        <v>111.2</v>
      </c>
      <c r="M46" s="63">
        <f>SUM(M30:M45)</f>
        <v>125.366</v>
      </c>
      <c r="N46" s="63">
        <v>180</v>
      </c>
      <c r="O46" s="35"/>
      <c r="Q46" s="29"/>
      <c r="T46" s="34"/>
      <c r="U46" s="58"/>
      <c r="V46" s="34"/>
    </row>
    <row r="47" spans="1:22" ht="4.5" customHeight="1" thickBot="1" x14ac:dyDescent="0.3"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65"/>
      <c r="T47" s="34"/>
      <c r="U47" s="58"/>
      <c r="V47" s="34"/>
    </row>
    <row r="48" spans="1:22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T48" s="34"/>
      <c r="U48" s="58"/>
      <c r="V48" s="34"/>
    </row>
    <row r="49" spans="1:24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T49" s="34"/>
      <c r="U49" s="34"/>
      <c r="V49" s="34"/>
    </row>
    <row r="50" spans="1:24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T50" s="34"/>
      <c r="U50" s="61"/>
      <c r="V50" s="34"/>
    </row>
    <row r="51" spans="1:24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T51" s="34"/>
      <c r="U51" s="34"/>
      <c r="V51" s="34"/>
    </row>
    <row r="52" spans="1:24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T52" s="34"/>
      <c r="U52" s="34"/>
      <c r="V52" s="34"/>
    </row>
    <row r="53" spans="1:24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24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24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24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24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1:24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153"/>
      <c r="S58" s="153"/>
      <c r="T58" s="153"/>
      <c r="U58" s="153"/>
      <c r="V58" s="153"/>
      <c r="W58" s="153"/>
      <c r="X58" s="153"/>
    </row>
    <row r="59" spans="1:24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64"/>
      <c r="S59" s="64"/>
      <c r="T59" s="64"/>
      <c r="U59" s="64"/>
      <c r="V59" s="36"/>
      <c r="W59" s="58"/>
      <c r="X59" s="58"/>
    </row>
    <row r="60" spans="1:24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64"/>
      <c r="S60" s="64"/>
      <c r="T60" s="64"/>
      <c r="U60" s="64"/>
      <c r="V60" s="36"/>
      <c r="W60" s="58"/>
      <c r="X60" s="58"/>
    </row>
    <row r="61" spans="1:24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64"/>
      <c r="S61" s="64"/>
      <c r="T61" s="64"/>
      <c r="U61" s="64"/>
      <c r="V61" s="36"/>
      <c r="W61" s="58"/>
      <c r="X61" s="58"/>
    </row>
    <row r="62" spans="1:24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64"/>
      <c r="S62" s="64"/>
      <c r="T62" s="64"/>
      <c r="U62" s="64"/>
      <c r="V62" s="36"/>
      <c r="W62" s="58"/>
      <c r="X62" s="58"/>
    </row>
    <row r="63" spans="1:24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64"/>
      <c r="S63" s="64"/>
      <c r="T63" s="64"/>
      <c r="U63" s="64"/>
      <c r="V63" s="36"/>
      <c r="W63" s="58"/>
      <c r="X63" s="58"/>
    </row>
    <row r="64" spans="1:24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64"/>
      <c r="S64" s="64"/>
      <c r="T64" s="64"/>
      <c r="U64" s="64"/>
      <c r="V64" s="36"/>
      <c r="W64" s="58"/>
      <c r="X64" s="58"/>
    </row>
    <row r="65" spans="1:24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64"/>
      <c r="S65" s="64"/>
      <c r="T65" s="64"/>
      <c r="U65" s="64"/>
      <c r="V65" s="36"/>
      <c r="W65" s="58"/>
      <c r="X65" s="58"/>
    </row>
    <row r="66" spans="1:24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64"/>
      <c r="S66" s="64"/>
      <c r="T66" s="64"/>
      <c r="U66" s="64"/>
      <c r="V66" s="36"/>
      <c r="W66" s="58"/>
      <c r="X66" s="58"/>
    </row>
    <row r="67" spans="1:24" ht="2.25" customHeight="1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64"/>
      <c r="S67" s="64"/>
      <c r="T67" s="64"/>
      <c r="U67" s="64"/>
      <c r="V67" s="36"/>
      <c r="W67" s="58"/>
      <c r="X67" s="58"/>
    </row>
    <row r="68" spans="1:24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64"/>
      <c r="S68" s="64"/>
      <c r="T68" s="64"/>
      <c r="U68" s="64"/>
      <c r="V68" s="36"/>
      <c r="W68" s="58"/>
      <c r="X68" s="58"/>
    </row>
    <row r="69" spans="1:24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64"/>
      <c r="S69" s="64"/>
      <c r="T69" s="64"/>
      <c r="U69" s="64"/>
      <c r="V69" s="36"/>
      <c r="W69" s="58"/>
      <c r="X69" s="58"/>
    </row>
    <row r="70" spans="1:24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64"/>
      <c r="S70" s="64"/>
      <c r="T70" s="64"/>
      <c r="U70" s="64"/>
      <c r="V70" s="36"/>
      <c r="W70" s="58"/>
      <c r="X70" s="58"/>
    </row>
    <row r="71" spans="1:24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64"/>
      <c r="S71" s="64"/>
      <c r="T71" s="64"/>
      <c r="U71" s="64"/>
      <c r="V71" s="36"/>
      <c r="W71" s="58"/>
      <c r="X71" s="58"/>
    </row>
    <row r="72" spans="1:24" x14ac:dyDescent="0.25">
      <c r="Q72" s="34"/>
      <c r="R72" s="64"/>
      <c r="S72" s="64"/>
      <c r="T72" s="64"/>
      <c r="U72" s="64"/>
      <c r="V72" s="36"/>
      <c r="W72" s="58"/>
      <c r="X72" s="58"/>
    </row>
    <row r="73" spans="1:24" x14ac:dyDescent="0.25">
      <c r="Q73" s="34"/>
      <c r="R73" s="64"/>
      <c r="S73" s="64"/>
      <c r="T73" s="64"/>
      <c r="U73" s="64"/>
      <c r="V73" s="36"/>
      <c r="W73" s="58"/>
      <c r="X73" s="58"/>
    </row>
    <row r="74" spans="1:24" x14ac:dyDescent="0.25">
      <c r="Q74" s="34"/>
      <c r="R74" s="64"/>
      <c r="S74" s="64"/>
      <c r="T74" s="64"/>
      <c r="U74" s="64"/>
      <c r="V74" s="36"/>
      <c r="W74" s="58"/>
      <c r="X74" s="58"/>
    </row>
    <row r="75" spans="1:24" x14ac:dyDescent="0.25">
      <c r="Q75" s="34"/>
      <c r="R75" s="64"/>
      <c r="S75" s="64"/>
      <c r="T75" s="64"/>
      <c r="U75" s="64"/>
      <c r="V75" s="36"/>
      <c r="W75" s="58"/>
      <c r="X75" s="58"/>
    </row>
    <row r="76" spans="1:24" x14ac:dyDescent="0.25">
      <c r="Q76" s="34"/>
      <c r="R76" s="64"/>
      <c r="S76" s="64"/>
      <c r="T76" s="64"/>
      <c r="U76" s="64"/>
      <c r="V76" s="36"/>
      <c r="W76" s="58"/>
      <c r="X76" s="58"/>
    </row>
    <row r="77" spans="1:24" x14ac:dyDescent="0.25">
      <c r="Q77" s="34"/>
      <c r="R77" s="34"/>
      <c r="S77" s="34"/>
      <c r="T77" s="34"/>
      <c r="U77" s="34"/>
      <c r="V77" s="34"/>
      <c r="W77" s="34"/>
      <c r="X77" s="34"/>
    </row>
    <row r="78" spans="1:24" x14ac:dyDescent="0.25">
      <c r="Q78" s="34"/>
      <c r="R78" s="61"/>
      <c r="S78" s="61"/>
      <c r="T78" s="61"/>
      <c r="U78" s="61"/>
      <c r="V78" s="34"/>
      <c r="W78" s="61"/>
      <c r="X78" s="61"/>
    </row>
    <row r="79" spans="1:24" x14ac:dyDescent="0.25">
      <c r="Q79" s="34"/>
      <c r="R79" s="34"/>
      <c r="S79" s="34"/>
      <c r="T79" s="34"/>
      <c r="U79" s="34"/>
      <c r="V79" s="34"/>
      <c r="W79" s="34"/>
      <c r="X79" s="34"/>
    </row>
    <row r="80" spans="1:24" x14ac:dyDescent="0.25">
      <c r="Q80" s="34"/>
      <c r="R80" s="34"/>
      <c r="S80" s="34"/>
      <c r="T80" s="34"/>
      <c r="U80" s="34"/>
      <c r="V80" s="34"/>
      <c r="W80" s="34"/>
      <c r="X80" s="34"/>
    </row>
    <row r="81" spans="17:24" x14ac:dyDescent="0.25">
      <c r="Q81" s="34"/>
      <c r="R81" s="34"/>
      <c r="S81" s="34"/>
      <c r="T81" s="34"/>
      <c r="U81" s="34"/>
      <c r="V81" s="34"/>
      <c r="W81" s="34"/>
      <c r="X81" s="34"/>
    </row>
    <row r="82" spans="17:24" x14ac:dyDescent="0.25">
      <c r="Q82" s="34"/>
      <c r="R82" s="34"/>
      <c r="S82" s="34"/>
      <c r="T82" s="34"/>
      <c r="U82" s="34"/>
      <c r="V82" s="34"/>
      <c r="W82" s="34"/>
      <c r="X82" s="34"/>
    </row>
    <row r="83" spans="17:24" x14ac:dyDescent="0.25">
      <c r="Q83" s="34"/>
      <c r="R83" s="34"/>
      <c r="S83" s="34"/>
      <c r="T83" s="34"/>
      <c r="U83" s="34"/>
      <c r="V83" s="34"/>
      <c r="W83" s="34"/>
      <c r="X83" s="34"/>
    </row>
    <row r="84" spans="17:24" x14ac:dyDescent="0.25">
      <c r="Q84" s="34"/>
      <c r="R84" s="34"/>
      <c r="S84" s="34"/>
      <c r="T84" s="34"/>
      <c r="U84" s="34"/>
      <c r="V84" s="34"/>
      <c r="W84" s="34"/>
      <c r="X84" s="34"/>
    </row>
    <row r="85" spans="17:24" x14ac:dyDescent="0.25">
      <c r="Q85" s="34"/>
      <c r="R85" s="34"/>
      <c r="S85" s="34"/>
      <c r="T85" s="34"/>
      <c r="U85" s="34"/>
      <c r="V85" s="34"/>
      <c r="W85" s="34"/>
      <c r="X85" s="34"/>
    </row>
    <row r="86" spans="17:24" x14ac:dyDescent="0.25">
      <c r="Q86" s="34"/>
      <c r="R86" s="34"/>
      <c r="S86" s="34"/>
      <c r="T86" s="34"/>
      <c r="U86" s="34"/>
      <c r="V86" s="34"/>
      <c r="W86" s="34"/>
      <c r="X86" s="34"/>
    </row>
    <row r="87" spans="17:24" x14ac:dyDescent="0.25">
      <c r="Q87" s="34"/>
      <c r="R87" s="153"/>
      <c r="S87" s="153"/>
      <c r="T87" s="153"/>
      <c r="U87" s="153"/>
      <c r="V87" s="153"/>
      <c r="W87" s="153"/>
      <c r="X87" s="153"/>
    </row>
    <row r="88" spans="17:24" x14ac:dyDescent="0.25">
      <c r="Q88" s="34"/>
      <c r="R88" s="64"/>
      <c r="S88" s="64"/>
      <c r="T88" s="64"/>
      <c r="U88" s="64"/>
      <c r="V88" s="36"/>
      <c r="W88" s="58"/>
      <c r="X88" s="58"/>
    </row>
    <row r="89" spans="17:24" x14ac:dyDescent="0.25">
      <c r="Q89" s="34"/>
      <c r="R89" s="64"/>
      <c r="S89" s="64"/>
      <c r="T89" s="64"/>
      <c r="U89" s="64"/>
      <c r="V89" s="36"/>
      <c r="W89" s="58"/>
      <c r="X89" s="58"/>
    </row>
    <row r="90" spans="17:24" x14ac:dyDescent="0.25">
      <c r="Q90" s="34"/>
      <c r="R90" s="64"/>
      <c r="S90" s="64"/>
      <c r="T90" s="64"/>
      <c r="U90" s="64"/>
      <c r="V90" s="36"/>
      <c r="W90" s="58"/>
      <c r="X90" s="58"/>
    </row>
    <row r="91" spans="17:24" x14ac:dyDescent="0.25">
      <c r="Q91" s="34"/>
      <c r="R91" s="64"/>
      <c r="S91" s="64"/>
      <c r="T91" s="64"/>
      <c r="U91" s="64"/>
      <c r="V91" s="36"/>
      <c r="W91" s="58"/>
      <c r="X91" s="58"/>
    </row>
    <row r="92" spans="17:24" x14ac:dyDescent="0.25">
      <c r="Q92" s="34"/>
      <c r="R92" s="64"/>
      <c r="S92" s="64"/>
      <c r="T92" s="64"/>
      <c r="U92" s="64"/>
      <c r="V92" s="36"/>
      <c r="W92" s="58"/>
      <c r="X92" s="58"/>
    </row>
    <row r="93" spans="17:24" x14ac:dyDescent="0.25">
      <c r="Q93" s="34"/>
      <c r="R93" s="64"/>
      <c r="S93" s="64"/>
      <c r="T93" s="64"/>
      <c r="U93" s="64"/>
      <c r="V93" s="36"/>
      <c r="W93" s="58"/>
      <c r="X93" s="58"/>
    </row>
    <row r="94" spans="17:24" x14ac:dyDescent="0.25">
      <c r="Q94" s="34"/>
      <c r="R94" s="64"/>
      <c r="S94" s="64"/>
      <c r="T94" s="64"/>
      <c r="U94" s="64"/>
      <c r="V94" s="36"/>
      <c r="W94" s="58"/>
      <c r="X94" s="58"/>
    </row>
    <row r="95" spans="17:24" x14ac:dyDescent="0.25">
      <c r="Q95" s="34"/>
      <c r="R95" s="64"/>
      <c r="S95" s="64"/>
      <c r="T95" s="64"/>
      <c r="U95" s="64"/>
      <c r="V95" s="36"/>
      <c r="W95" s="58"/>
      <c r="X95" s="58"/>
    </row>
    <row r="96" spans="17:24" x14ac:dyDescent="0.25">
      <c r="Q96" s="34"/>
      <c r="R96" s="64"/>
      <c r="S96" s="64"/>
      <c r="T96" s="64"/>
      <c r="U96" s="64"/>
      <c r="V96" s="36"/>
      <c r="W96" s="58"/>
      <c r="X96" s="58"/>
    </row>
    <row r="97" spans="17:24" x14ac:dyDescent="0.25">
      <c r="Q97" s="34"/>
      <c r="R97" s="64"/>
      <c r="S97" s="64"/>
      <c r="T97" s="64"/>
      <c r="U97" s="64"/>
      <c r="V97" s="36"/>
      <c r="W97" s="58"/>
      <c r="X97" s="58"/>
    </row>
    <row r="98" spans="17:24" x14ac:dyDescent="0.25">
      <c r="Q98" s="34"/>
      <c r="R98" s="64"/>
      <c r="S98" s="64"/>
      <c r="T98" s="64"/>
      <c r="U98" s="64"/>
      <c r="V98" s="36"/>
      <c r="W98" s="58"/>
      <c r="X98" s="58"/>
    </row>
    <row r="99" spans="17:24" x14ac:dyDescent="0.25">
      <c r="Q99" s="34"/>
      <c r="R99" s="64"/>
      <c r="S99" s="64"/>
      <c r="T99" s="64"/>
      <c r="U99" s="64"/>
      <c r="V99" s="36"/>
      <c r="W99" s="58"/>
      <c r="X99" s="58"/>
    </row>
    <row r="100" spans="17:24" x14ac:dyDescent="0.25">
      <c r="Q100" s="34"/>
      <c r="R100" s="64"/>
      <c r="S100" s="64"/>
      <c r="T100" s="64"/>
      <c r="U100" s="64"/>
      <c r="V100" s="36"/>
      <c r="W100" s="58"/>
      <c r="X100" s="58"/>
    </row>
    <row r="101" spans="17:24" x14ac:dyDescent="0.25">
      <c r="Q101" s="34"/>
      <c r="R101" s="64"/>
      <c r="S101" s="64"/>
      <c r="T101" s="64"/>
      <c r="U101" s="64"/>
      <c r="V101" s="36"/>
      <c r="W101" s="58"/>
      <c r="X101" s="58"/>
    </row>
    <row r="102" spans="17:24" x14ac:dyDescent="0.25">
      <c r="Q102" s="34"/>
      <c r="R102" s="64"/>
      <c r="S102" s="64"/>
      <c r="T102" s="64"/>
      <c r="U102" s="64"/>
      <c r="V102" s="36"/>
      <c r="W102" s="58"/>
      <c r="X102" s="58"/>
    </row>
    <row r="103" spans="17:24" x14ac:dyDescent="0.25">
      <c r="Q103" s="34"/>
      <c r="R103" s="64"/>
      <c r="S103" s="64"/>
      <c r="T103" s="64"/>
      <c r="U103" s="64"/>
      <c r="V103" s="36"/>
      <c r="W103" s="58"/>
      <c r="X103" s="58"/>
    </row>
    <row r="104" spans="17:24" x14ac:dyDescent="0.25">
      <c r="Q104" s="34"/>
      <c r="R104" s="64"/>
      <c r="S104" s="64"/>
      <c r="T104" s="64"/>
      <c r="U104" s="64"/>
      <c r="V104" s="36"/>
      <c r="W104" s="58"/>
      <c r="X104" s="58"/>
    </row>
    <row r="105" spans="17:24" x14ac:dyDescent="0.25">
      <c r="Q105" s="34"/>
      <c r="R105" s="64"/>
      <c r="S105" s="64"/>
      <c r="T105" s="64"/>
      <c r="U105" s="64"/>
      <c r="V105" s="36"/>
      <c r="W105" s="58"/>
      <c r="X105" s="58"/>
    </row>
    <row r="106" spans="17:24" x14ac:dyDescent="0.25">
      <c r="Q106" s="34"/>
      <c r="R106" s="34"/>
      <c r="S106" s="34"/>
      <c r="T106" s="34"/>
      <c r="U106" s="34"/>
      <c r="V106" s="34"/>
      <c r="W106" s="34"/>
      <c r="X106" s="34"/>
    </row>
    <row r="107" spans="17:24" x14ac:dyDescent="0.25">
      <c r="Q107" s="34"/>
      <c r="R107" s="61"/>
      <c r="S107" s="61"/>
      <c r="T107" s="61"/>
      <c r="U107" s="61"/>
      <c r="V107" s="34"/>
      <c r="W107" s="61"/>
      <c r="X107" s="61"/>
    </row>
    <row r="108" spans="17:24" x14ac:dyDescent="0.25">
      <c r="Q108" s="34"/>
      <c r="R108" s="34"/>
      <c r="S108" s="34"/>
      <c r="T108" s="34"/>
      <c r="U108" s="34"/>
      <c r="V108" s="34"/>
      <c r="W108" s="34"/>
      <c r="X108" s="34"/>
    </row>
  </sheetData>
  <mergeCells count="37">
    <mergeCell ref="B32:B34"/>
    <mergeCell ref="C32:E34"/>
    <mergeCell ref="B35:B36"/>
    <mergeCell ref="C35:E36"/>
    <mergeCell ref="B46:E46"/>
    <mergeCell ref="B37:B39"/>
    <mergeCell ref="C37:E39"/>
    <mergeCell ref="B40:B42"/>
    <mergeCell ref="C40:E42"/>
    <mergeCell ref="B43:B45"/>
    <mergeCell ref="C43:E45"/>
    <mergeCell ref="B28:B29"/>
    <mergeCell ref="C28:E29"/>
    <mergeCell ref="L28:L29"/>
    <mergeCell ref="M28:M29"/>
    <mergeCell ref="B30:B31"/>
    <mergeCell ref="C30:E31"/>
    <mergeCell ref="N28:N29"/>
    <mergeCell ref="C21:E21"/>
    <mergeCell ref="C22:E22"/>
    <mergeCell ref="C23:E23"/>
    <mergeCell ref="C24:E24"/>
    <mergeCell ref="C25:E25"/>
    <mergeCell ref="C26:E26"/>
    <mergeCell ref="C27:E27"/>
    <mergeCell ref="C20:E20"/>
    <mergeCell ref="B2:C2"/>
    <mergeCell ref="D2:O2"/>
    <mergeCell ref="B3:C3"/>
    <mergeCell ref="D3:O3"/>
    <mergeCell ref="B4:C4"/>
    <mergeCell ref="D4:O4"/>
    <mergeCell ref="B5:C5"/>
    <mergeCell ref="D5:O5"/>
    <mergeCell ref="B7:C7"/>
    <mergeCell ref="B11:C11"/>
    <mergeCell ref="C19:E1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X108"/>
  <sheetViews>
    <sheetView topLeftCell="A19" zoomScale="70" zoomScaleNormal="70" workbookViewId="0">
      <selection activeCell="C22" sqref="C22:E22"/>
    </sheetView>
  </sheetViews>
  <sheetFormatPr defaultRowHeight="15.75" x14ac:dyDescent="0.25"/>
  <cols>
    <col min="1" max="1" width="4" style="28" customWidth="1"/>
    <col min="2" max="2" width="15.7109375" style="28" customWidth="1"/>
    <col min="3" max="3" width="41.140625" style="28" customWidth="1"/>
    <col min="4" max="4" width="9.140625" style="28" customWidth="1"/>
    <col min="5" max="5" width="11.42578125" style="28" customWidth="1"/>
    <col min="6" max="6" width="6.5703125" style="28" customWidth="1"/>
    <col min="7" max="7" width="13.42578125" style="28" customWidth="1"/>
    <col min="8" max="8" width="11.7109375" style="28" customWidth="1"/>
    <col min="9" max="9" width="11.28515625" style="28" customWidth="1"/>
    <col min="10" max="10" width="5.42578125" style="28" customWidth="1"/>
    <col min="11" max="11" width="15.42578125" style="28" customWidth="1"/>
    <col min="12" max="13" width="11.5703125" style="28" customWidth="1"/>
    <col min="14" max="14" width="12" style="28" customWidth="1"/>
    <col min="15" max="15" width="5.28515625" style="28" customWidth="1"/>
    <col min="16" max="16" width="3.5703125" style="28" customWidth="1"/>
    <col min="17" max="17" width="15.85546875" style="28" customWidth="1"/>
    <col min="18" max="18" width="10.7109375" style="28" bestFit="1" customWidth="1"/>
    <col min="19" max="19" width="12.42578125" style="28" customWidth="1"/>
    <col min="20" max="20" width="13.140625" style="28" customWidth="1"/>
    <col min="21" max="21" width="14.7109375" style="28" customWidth="1"/>
    <col min="22" max="22" width="14" style="28" customWidth="1"/>
    <col min="23" max="23" width="17.85546875" style="28" customWidth="1"/>
    <col min="24" max="24" width="20.28515625" style="28" customWidth="1"/>
    <col min="25" max="16384" width="9.140625" style="28"/>
  </cols>
  <sheetData>
    <row r="1" spans="2:20" ht="16.5" thickBot="1" x14ac:dyDescent="0.3">
      <c r="P1" s="29"/>
    </row>
    <row r="2" spans="2:20" ht="33" customHeight="1" x14ac:dyDescent="0.25">
      <c r="B2" s="191" t="s">
        <v>36</v>
      </c>
      <c r="C2" s="192"/>
      <c r="D2" s="193" t="s">
        <v>228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4"/>
      <c r="P2" s="30"/>
    </row>
    <row r="3" spans="2:20" x14ac:dyDescent="0.25">
      <c r="B3" s="195" t="s">
        <v>37</v>
      </c>
      <c r="C3" s="196"/>
      <c r="D3" s="197" t="s">
        <v>294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9"/>
      <c r="P3" s="31"/>
    </row>
    <row r="4" spans="2:20" x14ac:dyDescent="0.25">
      <c r="B4" s="195" t="s">
        <v>38</v>
      </c>
      <c r="C4" s="196"/>
      <c r="D4" s="197" t="s">
        <v>272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9"/>
      <c r="P4" s="31"/>
    </row>
    <row r="5" spans="2:20" x14ac:dyDescent="0.25">
      <c r="B5" s="195" t="s">
        <v>39</v>
      </c>
      <c r="C5" s="196"/>
      <c r="D5" s="197" t="s">
        <v>257</v>
      </c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9"/>
      <c r="P5" s="31"/>
    </row>
    <row r="6" spans="2:20" x14ac:dyDescent="0.25">
      <c r="B6" s="32"/>
      <c r="C6" s="33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36"/>
    </row>
    <row r="7" spans="2:20" x14ac:dyDescent="0.25">
      <c r="B7" s="195" t="s">
        <v>40</v>
      </c>
      <c r="C7" s="196"/>
      <c r="D7" s="37" t="s">
        <v>41</v>
      </c>
      <c r="E7" s="38">
        <v>2017</v>
      </c>
      <c r="F7" s="39"/>
      <c r="G7" s="39"/>
      <c r="H7" s="39"/>
      <c r="I7" s="39"/>
      <c r="J7" s="39"/>
      <c r="K7" s="39"/>
      <c r="L7" s="39"/>
      <c r="M7" s="39"/>
      <c r="N7" s="39"/>
      <c r="O7" s="40"/>
      <c r="P7" s="39"/>
    </row>
    <row r="8" spans="2:20" x14ac:dyDescent="0.25">
      <c r="B8" s="41"/>
      <c r="C8" s="27"/>
      <c r="D8" s="42" t="s">
        <v>42</v>
      </c>
      <c r="E8" s="69">
        <v>131.63999999999999</v>
      </c>
      <c r="F8" s="39"/>
      <c r="G8" s="39"/>
      <c r="H8" s="39"/>
      <c r="I8" s="39"/>
      <c r="J8" s="39"/>
      <c r="K8" s="39"/>
      <c r="L8" s="39"/>
      <c r="M8" s="39"/>
      <c r="N8" s="39"/>
      <c r="O8" s="40"/>
      <c r="P8" s="39"/>
    </row>
    <row r="9" spans="2:20" x14ac:dyDescent="0.25">
      <c r="B9" s="41"/>
      <c r="C9" s="27"/>
      <c r="D9" s="42" t="s">
        <v>43</v>
      </c>
      <c r="E9" s="137">
        <v>3</v>
      </c>
      <c r="F9" s="39"/>
      <c r="G9" s="39"/>
      <c r="H9" s="39"/>
      <c r="I9" s="39"/>
      <c r="J9" s="39"/>
      <c r="K9" s="39"/>
      <c r="L9" s="39"/>
      <c r="M9" s="39"/>
      <c r="N9" s="39"/>
      <c r="O9" s="40"/>
      <c r="P9" s="39"/>
    </row>
    <row r="10" spans="2:20" x14ac:dyDescent="0.25">
      <c r="B10" s="41"/>
      <c r="C10" s="34"/>
      <c r="D10" s="34"/>
      <c r="E10" s="34"/>
      <c r="F10" s="36"/>
      <c r="G10" s="36"/>
      <c r="H10" s="36"/>
      <c r="I10" s="36"/>
      <c r="J10" s="36"/>
      <c r="K10" s="36"/>
      <c r="L10" s="36"/>
      <c r="M10" s="36"/>
      <c r="N10" s="36"/>
      <c r="O10" s="44"/>
      <c r="P10" s="36"/>
    </row>
    <row r="11" spans="2:20" x14ac:dyDescent="0.25">
      <c r="B11" s="195" t="s">
        <v>44</v>
      </c>
      <c r="C11" s="196"/>
      <c r="D11" s="37" t="s">
        <v>41</v>
      </c>
      <c r="E11" s="38">
        <v>2017</v>
      </c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39"/>
    </row>
    <row r="12" spans="2:20" ht="31.5" x14ac:dyDescent="0.25">
      <c r="B12" s="45"/>
      <c r="C12" s="46" t="s">
        <v>291</v>
      </c>
      <c r="D12" s="47" t="s">
        <v>42</v>
      </c>
      <c r="E12" s="43">
        <v>92.839999999999989</v>
      </c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39"/>
      <c r="T12" s="48"/>
    </row>
    <row r="13" spans="2:20" ht="47.25" x14ac:dyDescent="0.25">
      <c r="B13" s="45"/>
      <c r="C13" s="46" t="s">
        <v>292</v>
      </c>
      <c r="D13" s="47" t="s">
        <v>42</v>
      </c>
      <c r="E13" s="43">
        <v>20.8</v>
      </c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39"/>
      <c r="T13" s="48"/>
    </row>
    <row r="14" spans="2:20" ht="63.75" customHeight="1" x14ac:dyDescent="0.25">
      <c r="B14" s="45"/>
      <c r="C14" s="46" t="s">
        <v>293</v>
      </c>
      <c r="D14" s="47" t="s">
        <v>42</v>
      </c>
      <c r="E14" s="43">
        <v>18</v>
      </c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39"/>
      <c r="T14" s="48"/>
    </row>
    <row r="15" spans="2:20" x14ac:dyDescent="0.25">
      <c r="B15" s="45"/>
      <c r="C15" s="34"/>
      <c r="D15" s="34"/>
      <c r="E15" s="34"/>
      <c r="F15" s="39"/>
      <c r="G15" s="39"/>
      <c r="H15" s="39"/>
      <c r="I15" s="39"/>
      <c r="J15" s="39"/>
      <c r="K15" s="39"/>
      <c r="L15" s="39"/>
      <c r="M15" s="39"/>
      <c r="N15" s="39"/>
      <c r="O15" s="40"/>
      <c r="P15" s="39"/>
      <c r="T15" s="48"/>
    </row>
    <row r="16" spans="2:20" ht="16.5" thickBot="1" x14ac:dyDescent="0.3">
      <c r="B16" s="49"/>
      <c r="C16" s="50"/>
      <c r="D16" s="50"/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2"/>
      <c r="P16" s="39"/>
      <c r="T16" s="48"/>
    </row>
    <row r="17" spans="2:22" ht="18" customHeight="1" thickBot="1" x14ac:dyDescent="0.3">
      <c r="T17" s="53"/>
    </row>
    <row r="18" spans="2:22" ht="23.25" customHeight="1" x14ac:dyDescent="0.25"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T18" s="34"/>
      <c r="U18" s="153"/>
      <c r="V18" s="34"/>
    </row>
    <row r="19" spans="2:22" ht="75" customHeight="1" x14ac:dyDescent="0.25">
      <c r="B19" s="154" t="s">
        <v>14</v>
      </c>
      <c r="C19" s="189" t="s">
        <v>51</v>
      </c>
      <c r="D19" s="189"/>
      <c r="E19" s="189"/>
      <c r="F19" s="34"/>
      <c r="G19" s="34"/>
      <c r="H19" s="34"/>
      <c r="I19" s="34"/>
      <c r="J19" s="34"/>
      <c r="K19" s="34"/>
      <c r="L19" s="34"/>
      <c r="M19" s="34"/>
      <c r="N19" s="34"/>
      <c r="O19" s="35"/>
      <c r="T19" s="34"/>
      <c r="U19" s="58"/>
      <c r="V19" s="34"/>
    </row>
    <row r="20" spans="2:22" ht="30" customHeight="1" x14ac:dyDescent="0.25">
      <c r="B20" s="154" t="s">
        <v>17</v>
      </c>
      <c r="C20" s="189" t="s">
        <v>52</v>
      </c>
      <c r="D20" s="189"/>
      <c r="E20" s="189"/>
      <c r="F20" s="34"/>
      <c r="G20" s="34"/>
      <c r="H20" s="34"/>
      <c r="I20" s="34"/>
      <c r="J20" s="34"/>
      <c r="K20" s="34"/>
      <c r="L20" s="34"/>
      <c r="M20" s="34"/>
      <c r="N20" s="34"/>
      <c r="O20" s="35"/>
      <c r="T20" s="34"/>
      <c r="U20" s="58"/>
      <c r="V20" s="34"/>
    </row>
    <row r="21" spans="2:22" ht="76.5" customHeight="1" x14ac:dyDescent="0.25">
      <c r="B21" s="154" t="s">
        <v>15</v>
      </c>
      <c r="C21" s="189" t="s">
        <v>53</v>
      </c>
      <c r="D21" s="189"/>
      <c r="E21" s="189"/>
      <c r="F21" s="34"/>
      <c r="G21" s="34"/>
      <c r="H21" s="34"/>
      <c r="I21" s="34"/>
      <c r="J21" s="34"/>
      <c r="K21" s="34"/>
      <c r="L21" s="34"/>
      <c r="M21" s="34"/>
      <c r="N21" s="34"/>
      <c r="O21" s="35"/>
      <c r="T21" s="34"/>
      <c r="U21" s="58"/>
      <c r="V21" s="34"/>
    </row>
    <row r="22" spans="2:22" ht="59.25" customHeight="1" x14ac:dyDescent="0.25">
      <c r="B22" s="154" t="s">
        <v>54</v>
      </c>
      <c r="C22" s="189" t="s">
        <v>55</v>
      </c>
      <c r="D22" s="189"/>
      <c r="E22" s="189"/>
      <c r="F22" s="34"/>
      <c r="G22" s="34"/>
      <c r="H22" s="34"/>
      <c r="I22" s="34"/>
      <c r="J22" s="34"/>
      <c r="K22" s="34"/>
      <c r="L22" s="34"/>
      <c r="M22" s="34"/>
      <c r="N22" s="34"/>
      <c r="O22" s="35"/>
      <c r="T22" s="34"/>
      <c r="U22" s="58"/>
      <c r="V22" s="34"/>
    </row>
    <row r="23" spans="2:22" ht="19.5" customHeight="1" x14ac:dyDescent="0.25">
      <c r="B23" s="154" t="s">
        <v>56</v>
      </c>
      <c r="C23" s="189" t="s">
        <v>57</v>
      </c>
      <c r="D23" s="189"/>
      <c r="E23" s="189"/>
      <c r="F23" s="34"/>
      <c r="G23" s="34"/>
      <c r="H23" s="34"/>
      <c r="I23" s="34"/>
      <c r="J23" s="34"/>
      <c r="K23" s="34"/>
      <c r="L23" s="34"/>
      <c r="M23" s="34"/>
      <c r="N23" s="34"/>
      <c r="O23" s="35"/>
      <c r="T23" s="34"/>
      <c r="U23" s="58"/>
      <c r="V23" s="34"/>
    </row>
    <row r="24" spans="2:22" ht="32.25" customHeight="1" x14ac:dyDescent="0.25">
      <c r="B24" s="154" t="s">
        <v>58</v>
      </c>
      <c r="C24" s="189" t="s">
        <v>59</v>
      </c>
      <c r="D24" s="189"/>
      <c r="E24" s="189"/>
      <c r="F24" s="34"/>
      <c r="G24" s="34"/>
      <c r="H24" s="34"/>
      <c r="I24" s="34"/>
      <c r="J24" s="34"/>
      <c r="K24" s="34"/>
      <c r="L24" s="34"/>
      <c r="M24" s="34"/>
      <c r="N24" s="34"/>
      <c r="O24" s="35"/>
      <c r="T24" s="34"/>
      <c r="U24" s="58"/>
      <c r="V24" s="34"/>
    </row>
    <row r="25" spans="2:22" ht="16.5" customHeight="1" x14ac:dyDescent="0.25">
      <c r="B25" s="154" t="s">
        <v>60</v>
      </c>
      <c r="C25" s="189" t="s">
        <v>61</v>
      </c>
      <c r="D25" s="189"/>
      <c r="E25" s="189"/>
      <c r="F25" s="34"/>
      <c r="G25" s="34"/>
      <c r="H25" s="34"/>
      <c r="I25" s="34"/>
      <c r="J25" s="34"/>
      <c r="K25" s="34"/>
      <c r="L25" s="34"/>
      <c r="M25" s="34"/>
      <c r="N25" s="34"/>
      <c r="O25" s="35"/>
      <c r="T25" s="34"/>
      <c r="U25" s="58"/>
      <c r="V25" s="34"/>
    </row>
    <row r="26" spans="2:22" x14ac:dyDescent="0.25">
      <c r="B26" s="154" t="s">
        <v>62</v>
      </c>
      <c r="C26" s="189" t="s">
        <v>63</v>
      </c>
      <c r="D26" s="189"/>
      <c r="E26" s="189"/>
      <c r="F26" s="34"/>
      <c r="G26" s="34"/>
      <c r="H26" s="34"/>
      <c r="I26" s="34"/>
      <c r="J26" s="34"/>
      <c r="K26" s="34"/>
      <c r="L26" s="34"/>
      <c r="M26" s="34"/>
      <c r="N26" s="34"/>
      <c r="O26" s="35"/>
      <c r="T26" s="34"/>
      <c r="U26" s="58"/>
      <c r="V26" s="34"/>
    </row>
    <row r="27" spans="2:22" ht="78.75" customHeight="1" x14ac:dyDescent="0.25">
      <c r="B27" s="154" t="s">
        <v>64</v>
      </c>
      <c r="C27" s="189" t="s">
        <v>65</v>
      </c>
      <c r="D27" s="189"/>
      <c r="E27" s="189"/>
      <c r="F27" s="34"/>
      <c r="G27" s="34"/>
      <c r="H27" s="34"/>
      <c r="I27" s="34"/>
      <c r="J27" s="34"/>
      <c r="K27" s="34"/>
      <c r="L27" s="34"/>
      <c r="M27" s="34"/>
      <c r="N27" s="34"/>
      <c r="O27" s="35"/>
      <c r="T27" s="34"/>
      <c r="U27" s="58"/>
      <c r="V27" s="34"/>
    </row>
    <row r="28" spans="2:22" ht="18" customHeight="1" x14ac:dyDescent="0.25">
      <c r="B28" s="179" t="s">
        <v>66</v>
      </c>
      <c r="C28" s="189" t="s">
        <v>67</v>
      </c>
      <c r="D28" s="189"/>
      <c r="E28" s="189"/>
      <c r="F28" s="34"/>
      <c r="G28" s="34"/>
      <c r="H28" s="34"/>
      <c r="I28" s="34"/>
      <c r="J28" s="34"/>
      <c r="K28" s="34"/>
      <c r="L28" s="177" t="s">
        <v>45</v>
      </c>
      <c r="M28" s="175" t="s">
        <v>190</v>
      </c>
      <c r="N28" s="177" t="s">
        <v>46</v>
      </c>
      <c r="O28" s="35"/>
      <c r="T28" s="34"/>
      <c r="U28" s="58"/>
      <c r="V28" s="34"/>
    </row>
    <row r="29" spans="2:22" ht="18" customHeight="1" x14ac:dyDescent="0.25">
      <c r="B29" s="179"/>
      <c r="C29" s="189"/>
      <c r="D29" s="189"/>
      <c r="E29" s="189"/>
      <c r="F29" s="34"/>
      <c r="G29" s="34"/>
      <c r="H29" s="153" t="s">
        <v>45</v>
      </c>
      <c r="I29" s="153" t="s">
        <v>46</v>
      </c>
      <c r="J29" s="34"/>
      <c r="K29" s="34"/>
      <c r="L29" s="178"/>
      <c r="M29" s="176"/>
      <c r="N29" s="178"/>
      <c r="O29" s="35"/>
      <c r="T29" s="34"/>
      <c r="U29" s="58"/>
      <c r="V29" s="34"/>
    </row>
    <row r="30" spans="2:22" ht="18" customHeight="1" x14ac:dyDescent="0.25">
      <c r="B30" s="179" t="s">
        <v>68</v>
      </c>
      <c r="C30" s="180" t="s">
        <v>69</v>
      </c>
      <c r="D30" s="181"/>
      <c r="E30" s="182"/>
      <c r="F30" s="34"/>
      <c r="G30" s="59" t="s">
        <v>47</v>
      </c>
      <c r="H30" s="43">
        <v>31.519999999999996</v>
      </c>
      <c r="I30" s="68">
        <v>40</v>
      </c>
      <c r="J30" s="34"/>
      <c r="K30" s="27" t="s">
        <v>14</v>
      </c>
      <c r="L30" s="43">
        <v>9.1199999999999992</v>
      </c>
      <c r="M30" s="123">
        <v>9.0459999999999994</v>
      </c>
      <c r="N30" s="60">
        <v>10</v>
      </c>
      <c r="O30" s="35"/>
      <c r="Q30" s="166">
        <f>L30-M30</f>
        <v>7.3999999999999844E-2</v>
      </c>
      <c r="T30" s="34"/>
      <c r="U30" s="58"/>
      <c r="V30" s="34"/>
    </row>
    <row r="31" spans="2:22" ht="18" customHeight="1" x14ac:dyDescent="0.25">
      <c r="B31" s="179"/>
      <c r="C31" s="186"/>
      <c r="D31" s="187"/>
      <c r="E31" s="188"/>
      <c r="F31" s="34"/>
      <c r="G31" s="59" t="s">
        <v>48</v>
      </c>
      <c r="H31" s="43">
        <v>53.56</v>
      </c>
      <c r="I31" s="68">
        <v>70</v>
      </c>
      <c r="J31" s="34"/>
      <c r="K31" s="27" t="s">
        <v>17</v>
      </c>
      <c r="L31" s="43">
        <v>9.17</v>
      </c>
      <c r="M31" s="123">
        <v>8.060666666666668</v>
      </c>
      <c r="N31" s="60">
        <v>10</v>
      </c>
      <c r="O31" s="35"/>
      <c r="Q31" s="166">
        <f t="shared" ref="Q31:Q45" si="0">L31-M31</f>
        <v>1.109333333333332</v>
      </c>
      <c r="T31" s="34"/>
      <c r="U31" s="58"/>
      <c r="V31" s="34"/>
    </row>
    <row r="32" spans="2:22" ht="18" customHeight="1" x14ac:dyDescent="0.25">
      <c r="B32" s="179" t="s">
        <v>70</v>
      </c>
      <c r="C32" s="180" t="s">
        <v>71</v>
      </c>
      <c r="D32" s="181"/>
      <c r="E32" s="182"/>
      <c r="F32" s="34"/>
      <c r="G32" s="59" t="s">
        <v>49</v>
      </c>
      <c r="H32" s="43">
        <v>19.329999999999998</v>
      </c>
      <c r="I32" s="68">
        <v>20</v>
      </c>
      <c r="J32" s="34"/>
      <c r="K32" s="27" t="s">
        <v>15</v>
      </c>
      <c r="L32" s="43">
        <v>9.15</v>
      </c>
      <c r="M32" s="123">
        <v>7.6726666666666672</v>
      </c>
      <c r="N32" s="60">
        <v>10</v>
      </c>
      <c r="O32" s="35"/>
      <c r="Q32" s="166">
        <f t="shared" si="0"/>
        <v>1.4773333333333332</v>
      </c>
      <c r="T32" s="34"/>
      <c r="U32" s="58"/>
      <c r="V32" s="34"/>
    </row>
    <row r="33" spans="1:22" ht="18" customHeight="1" x14ac:dyDescent="0.25">
      <c r="B33" s="179"/>
      <c r="C33" s="183"/>
      <c r="D33" s="184"/>
      <c r="E33" s="185"/>
      <c r="F33" s="34"/>
      <c r="G33" s="59" t="s">
        <v>50</v>
      </c>
      <c r="H33" s="43">
        <v>27.229999999999997</v>
      </c>
      <c r="I33" s="68">
        <v>30</v>
      </c>
      <c r="J33" s="34"/>
      <c r="K33" s="27" t="s">
        <v>16</v>
      </c>
      <c r="L33" s="43">
        <v>4.08</v>
      </c>
      <c r="M33" s="123">
        <v>4.8333333333333321</v>
      </c>
      <c r="N33" s="60">
        <v>10</v>
      </c>
      <c r="O33" s="35"/>
      <c r="Q33" s="171">
        <f t="shared" si="0"/>
        <v>-0.75333333333333208</v>
      </c>
      <c r="T33" s="34"/>
      <c r="U33" s="58"/>
      <c r="V33" s="34"/>
    </row>
    <row r="34" spans="1:22" ht="22.5" customHeight="1" x14ac:dyDescent="0.25">
      <c r="B34" s="179"/>
      <c r="C34" s="186"/>
      <c r="D34" s="187"/>
      <c r="E34" s="188"/>
      <c r="F34" s="34"/>
      <c r="G34" s="34"/>
      <c r="H34" s="69">
        <f>SUM(H30:H33)</f>
        <v>131.63999999999999</v>
      </c>
      <c r="I34" s="69">
        <f>SUM(I30:I33)</f>
        <v>160</v>
      </c>
      <c r="J34" s="34"/>
      <c r="K34" s="27" t="s">
        <v>20</v>
      </c>
      <c r="L34" s="43">
        <v>6.76</v>
      </c>
      <c r="M34" s="123">
        <v>6.7453333333333338</v>
      </c>
      <c r="N34" s="60">
        <v>10</v>
      </c>
      <c r="O34" s="35"/>
      <c r="Q34" s="166">
        <f t="shared" si="0"/>
        <v>1.466666666666594E-2</v>
      </c>
      <c r="T34" s="34"/>
      <c r="U34" s="58"/>
      <c r="V34" s="34"/>
    </row>
    <row r="35" spans="1:22" ht="24.75" customHeight="1" x14ac:dyDescent="0.25">
      <c r="B35" s="173" t="s">
        <v>72</v>
      </c>
      <c r="C35" s="180" t="s">
        <v>73</v>
      </c>
      <c r="D35" s="181"/>
      <c r="E35" s="182"/>
      <c r="F35" s="34"/>
      <c r="G35" s="34"/>
      <c r="J35" s="34"/>
      <c r="K35" s="136" t="s">
        <v>23</v>
      </c>
      <c r="L35" s="43">
        <v>8.1199999999999992</v>
      </c>
      <c r="M35" s="123">
        <v>8.3053333333333335</v>
      </c>
      <c r="N35" s="60">
        <v>10</v>
      </c>
      <c r="O35" s="35"/>
      <c r="Q35" s="166">
        <f t="shared" si="0"/>
        <v>-0.18533333333333424</v>
      </c>
      <c r="T35" s="34"/>
      <c r="U35" s="58"/>
      <c r="V35" s="34"/>
    </row>
    <row r="36" spans="1:22" ht="18" customHeight="1" x14ac:dyDescent="0.25">
      <c r="B36" s="174"/>
      <c r="C36" s="186"/>
      <c r="D36" s="187"/>
      <c r="E36" s="188"/>
      <c r="F36" s="34"/>
      <c r="G36" s="62"/>
      <c r="H36" s="67"/>
      <c r="I36" s="67"/>
      <c r="J36" s="34"/>
      <c r="K36" s="27" t="s">
        <v>22</v>
      </c>
      <c r="L36" s="43">
        <v>5.44</v>
      </c>
      <c r="M36" s="123">
        <v>4.9426666666666668</v>
      </c>
      <c r="N36" s="60">
        <v>10</v>
      </c>
      <c r="O36" s="35"/>
      <c r="Q36" s="166">
        <f t="shared" si="0"/>
        <v>0.49733333333333363</v>
      </c>
      <c r="T36" s="34"/>
      <c r="U36" s="58"/>
      <c r="V36" s="34"/>
    </row>
    <row r="37" spans="1:22" ht="18" customHeight="1" x14ac:dyDescent="0.25">
      <c r="B37" s="173" t="s">
        <v>74</v>
      </c>
      <c r="C37" s="180" t="s">
        <v>75</v>
      </c>
      <c r="D37" s="181"/>
      <c r="E37" s="182"/>
      <c r="F37" s="34"/>
      <c r="G37" s="34"/>
      <c r="H37" s="36"/>
      <c r="I37" s="36"/>
      <c r="J37" s="34"/>
      <c r="K37" s="27" t="s">
        <v>18</v>
      </c>
      <c r="L37" s="43">
        <v>7.45</v>
      </c>
      <c r="M37" s="123">
        <v>6.4053333333333331</v>
      </c>
      <c r="N37" s="60">
        <v>10</v>
      </c>
      <c r="O37" s="35"/>
      <c r="Q37" s="166">
        <f t="shared" si="0"/>
        <v>1.0446666666666671</v>
      </c>
      <c r="T37" s="34"/>
      <c r="U37" s="58"/>
      <c r="V37" s="34"/>
    </row>
    <row r="38" spans="1:22" ht="18" customHeight="1" x14ac:dyDescent="0.25">
      <c r="B38" s="190"/>
      <c r="C38" s="183"/>
      <c r="D38" s="184"/>
      <c r="E38" s="185"/>
      <c r="F38" s="34"/>
      <c r="G38" s="34"/>
      <c r="H38" s="34"/>
      <c r="I38" s="34"/>
      <c r="J38" s="34"/>
      <c r="K38" s="27" t="s">
        <v>21</v>
      </c>
      <c r="L38" s="43">
        <v>8.26</v>
      </c>
      <c r="M38" s="123">
        <v>7.0166666666666666</v>
      </c>
      <c r="N38" s="60">
        <v>10</v>
      </c>
      <c r="O38" s="35"/>
      <c r="Q38" s="166">
        <f t="shared" si="0"/>
        <v>1.2433333333333332</v>
      </c>
      <c r="T38" s="34"/>
      <c r="U38" s="58"/>
      <c r="V38" s="34"/>
    </row>
    <row r="39" spans="1:22" ht="18" customHeight="1" x14ac:dyDescent="0.25">
      <c r="B39" s="174"/>
      <c r="C39" s="186"/>
      <c r="D39" s="187"/>
      <c r="E39" s="188"/>
      <c r="F39" s="34"/>
      <c r="G39" s="34"/>
      <c r="H39" s="34"/>
      <c r="I39" s="34"/>
      <c r="J39" s="34"/>
      <c r="K39" s="27" t="s">
        <v>19</v>
      </c>
      <c r="L39" s="43">
        <v>8.0500000000000007</v>
      </c>
      <c r="M39" s="123">
        <v>7.3226666666666658</v>
      </c>
      <c r="N39" s="60">
        <v>10</v>
      </c>
      <c r="O39" s="35"/>
      <c r="Q39" s="166">
        <f t="shared" si="0"/>
        <v>0.72733333333333494</v>
      </c>
      <c r="T39" s="34"/>
      <c r="U39" s="58"/>
      <c r="V39" s="34"/>
    </row>
    <row r="40" spans="1:22" ht="18" customHeight="1" x14ac:dyDescent="0.25">
      <c r="B40" s="173" t="s">
        <v>76</v>
      </c>
      <c r="C40" s="180" t="s">
        <v>77</v>
      </c>
      <c r="D40" s="181"/>
      <c r="E40" s="182"/>
      <c r="F40" s="34"/>
      <c r="G40" s="34"/>
      <c r="H40" s="34"/>
      <c r="I40" s="34"/>
      <c r="J40" s="34"/>
      <c r="K40" s="27" t="s">
        <v>24</v>
      </c>
      <c r="L40" s="43">
        <v>9.48</v>
      </c>
      <c r="M40" s="123">
        <v>8.0386666666666677</v>
      </c>
      <c r="N40" s="60">
        <v>10</v>
      </c>
      <c r="O40" s="35"/>
      <c r="Q40" s="166">
        <f t="shared" si="0"/>
        <v>1.4413333333333327</v>
      </c>
      <c r="T40" s="34"/>
      <c r="U40" s="58"/>
      <c r="V40" s="34"/>
    </row>
    <row r="41" spans="1:22" ht="18" customHeight="1" x14ac:dyDescent="0.25">
      <c r="B41" s="190"/>
      <c r="C41" s="183"/>
      <c r="D41" s="184"/>
      <c r="E41" s="185"/>
      <c r="F41" s="34"/>
      <c r="G41" s="34"/>
      <c r="H41" s="34"/>
      <c r="I41" s="34"/>
      <c r="J41" s="34"/>
      <c r="K41" s="27" t="s">
        <v>25</v>
      </c>
      <c r="L41" s="43">
        <v>9.75</v>
      </c>
      <c r="M41" s="123">
        <v>9.5986666666666665</v>
      </c>
      <c r="N41" s="60">
        <v>10</v>
      </c>
      <c r="O41" s="35"/>
      <c r="Q41" s="166">
        <f t="shared" si="0"/>
        <v>0.15133333333333354</v>
      </c>
      <c r="T41" s="34"/>
      <c r="U41" s="58"/>
      <c r="V41" s="34"/>
    </row>
    <row r="42" spans="1:22" ht="18" customHeight="1" x14ac:dyDescent="0.25">
      <c r="B42" s="190"/>
      <c r="C42" s="186"/>
      <c r="D42" s="187"/>
      <c r="E42" s="188"/>
      <c r="F42" s="34"/>
      <c r="G42" s="34"/>
      <c r="H42" s="34"/>
      <c r="I42" s="34"/>
      <c r="J42" s="34"/>
      <c r="K42" s="27" t="s">
        <v>26</v>
      </c>
      <c r="L42" s="43">
        <v>9.58</v>
      </c>
      <c r="M42" s="123">
        <v>9.5933333333333319</v>
      </c>
      <c r="N42" s="60">
        <v>10</v>
      </c>
      <c r="O42" s="35"/>
      <c r="Q42" s="166">
        <f t="shared" si="0"/>
        <v>-1.3333333333331865E-2</v>
      </c>
      <c r="T42" s="34"/>
      <c r="U42" s="58"/>
      <c r="V42" s="34"/>
    </row>
    <row r="43" spans="1:22" ht="18" customHeight="1" x14ac:dyDescent="0.25">
      <c r="B43" s="173" t="s">
        <v>78</v>
      </c>
      <c r="C43" s="180" t="s">
        <v>79</v>
      </c>
      <c r="D43" s="181"/>
      <c r="E43" s="182"/>
      <c r="F43" s="34"/>
      <c r="G43" s="34"/>
      <c r="H43" s="34"/>
      <c r="I43" s="34"/>
      <c r="J43" s="34"/>
      <c r="K43" s="27" t="s">
        <v>27</v>
      </c>
      <c r="L43" s="43">
        <v>8.39</v>
      </c>
      <c r="M43" s="123">
        <v>9.059333333333333</v>
      </c>
      <c r="N43" s="60">
        <v>10</v>
      </c>
      <c r="O43" s="35"/>
      <c r="Q43" s="171">
        <f t="shared" si="0"/>
        <v>-0.66933333333333245</v>
      </c>
      <c r="T43" s="34"/>
      <c r="U43" s="58"/>
      <c r="V43" s="34"/>
    </row>
    <row r="44" spans="1:22" ht="18" customHeight="1" x14ac:dyDescent="0.25">
      <c r="B44" s="190"/>
      <c r="C44" s="183"/>
      <c r="D44" s="184"/>
      <c r="E44" s="185"/>
      <c r="F44" s="34"/>
      <c r="G44" s="34"/>
      <c r="H44" s="34"/>
      <c r="I44" s="34"/>
      <c r="J44" s="34"/>
      <c r="K44" s="27" t="s">
        <v>29</v>
      </c>
      <c r="L44" s="43">
        <v>9.01</v>
      </c>
      <c r="M44" s="123">
        <v>9.1639999999999997</v>
      </c>
      <c r="N44" s="60">
        <v>10</v>
      </c>
      <c r="O44" s="35"/>
      <c r="Q44" s="166">
        <f t="shared" si="0"/>
        <v>-0.15399999999999991</v>
      </c>
      <c r="T44" s="34"/>
      <c r="U44" s="58"/>
      <c r="V44" s="34"/>
    </row>
    <row r="45" spans="1:22" ht="18" customHeight="1" x14ac:dyDescent="0.25">
      <c r="B45" s="190"/>
      <c r="C45" s="186"/>
      <c r="D45" s="187"/>
      <c r="E45" s="188"/>
      <c r="F45" s="34"/>
      <c r="G45" s="34"/>
      <c r="H45" s="34"/>
      <c r="I45" s="34"/>
      <c r="J45" s="34"/>
      <c r="K45" s="27" t="s">
        <v>28</v>
      </c>
      <c r="L45" s="43">
        <v>9.83</v>
      </c>
      <c r="M45" s="123">
        <v>9.5613333333333319</v>
      </c>
      <c r="N45" s="60">
        <v>10</v>
      </c>
      <c r="O45" s="35"/>
      <c r="Q45" s="166">
        <f t="shared" si="0"/>
        <v>0.26866666666666816</v>
      </c>
      <c r="T45" s="34"/>
      <c r="U45" s="58"/>
      <c r="V45" s="34"/>
    </row>
    <row r="46" spans="1:22" ht="16.5" customHeight="1" x14ac:dyDescent="0.25">
      <c r="B46" s="200"/>
      <c r="C46" s="201"/>
      <c r="D46" s="201"/>
      <c r="E46" s="202"/>
      <c r="F46" s="34"/>
      <c r="G46" s="34"/>
      <c r="H46" s="34"/>
      <c r="I46" s="34"/>
      <c r="J46" s="34"/>
      <c r="K46" s="34"/>
      <c r="L46" s="63">
        <f>SUM(L30:L45)</f>
        <v>131.64000000000001</v>
      </c>
      <c r="M46" s="63">
        <f>SUM(M30:M45)</f>
        <v>125.366</v>
      </c>
      <c r="N46" s="63">
        <v>180</v>
      </c>
      <c r="O46" s="35"/>
      <c r="Q46" s="29"/>
      <c r="T46" s="34"/>
      <c r="U46" s="58"/>
      <c r="V46" s="34"/>
    </row>
    <row r="47" spans="1:22" ht="4.5" customHeight="1" thickBot="1" x14ac:dyDescent="0.3"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65"/>
      <c r="T47" s="34"/>
      <c r="U47" s="58"/>
      <c r="V47" s="34"/>
    </row>
    <row r="48" spans="1:22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T48" s="34"/>
      <c r="U48" s="58"/>
      <c r="V48" s="34"/>
    </row>
    <row r="49" spans="1:24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T49" s="34"/>
      <c r="U49" s="34"/>
      <c r="V49" s="34"/>
    </row>
    <row r="50" spans="1:24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T50" s="34"/>
      <c r="U50" s="61"/>
      <c r="V50" s="34"/>
    </row>
    <row r="51" spans="1:24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T51" s="34"/>
      <c r="U51" s="34"/>
      <c r="V51" s="34"/>
    </row>
    <row r="52" spans="1:24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T52" s="34"/>
      <c r="U52" s="34"/>
      <c r="V52" s="34"/>
    </row>
    <row r="53" spans="1:24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24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24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24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24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1:24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153"/>
      <c r="S58" s="153"/>
      <c r="T58" s="153"/>
      <c r="U58" s="153"/>
      <c r="V58" s="153"/>
      <c r="W58" s="153"/>
      <c r="X58" s="153"/>
    </row>
    <row r="59" spans="1:24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64"/>
      <c r="S59" s="64"/>
      <c r="T59" s="64"/>
      <c r="U59" s="64"/>
      <c r="V59" s="36"/>
      <c r="W59" s="58"/>
      <c r="X59" s="58"/>
    </row>
    <row r="60" spans="1:24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64"/>
      <c r="S60" s="64"/>
      <c r="T60" s="64"/>
      <c r="U60" s="64"/>
      <c r="V60" s="36"/>
      <c r="W60" s="58"/>
      <c r="X60" s="58"/>
    </row>
    <row r="61" spans="1:24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64"/>
      <c r="S61" s="64"/>
      <c r="T61" s="64"/>
      <c r="U61" s="64"/>
      <c r="V61" s="36"/>
      <c r="W61" s="58"/>
      <c r="X61" s="58"/>
    </row>
    <row r="62" spans="1:24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64"/>
      <c r="S62" s="64"/>
      <c r="T62" s="64"/>
      <c r="U62" s="64"/>
      <c r="V62" s="36"/>
      <c r="W62" s="58"/>
      <c r="X62" s="58"/>
    </row>
    <row r="63" spans="1:24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64"/>
      <c r="S63" s="64"/>
      <c r="T63" s="64"/>
      <c r="U63" s="64"/>
      <c r="V63" s="36"/>
      <c r="W63" s="58"/>
      <c r="X63" s="58"/>
    </row>
    <row r="64" spans="1:24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64"/>
      <c r="S64" s="64"/>
      <c r="T64" s="64"/>
      <c r="U64" s="64"/>
      <c r="V64" s="36"/>
      <c r="W64" s="58"/>
      <c r="X64" s="58"/>
    </row>
    <row r="65" spans="1:24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64"/>
      <c r="S65" s="64"/>
      <c r="T65" s="64"/>
      <c r="U65" s="64"/>
      <c r="V65" s="36"/>
      <c r="W65" s="58"/>
      <c r="X65" s="58"/>
    </row>
    <row r="66" spans="1:24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64"/>
      <c r="S66" s="64"/>
      <c r="T66" s="64"/>
      <c r="U66" s="64"/>
      <c r="V66" s="36"/>
      <c r="W66" s="58"/>
      <c r="X66" s="58"/>
    </row>
    <row r="67" spans="1:24" ht="2.25" customHeight="1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64"/>
      <c r="S67" s="64"/>
      <c r="T67" s="64"/>
      <c r="U67" s="64"/>
      <c r="V67" s="36"/>
      <c r="W67" s="58"/>
      <c r="X67" s="58"/>
    </row>
    <row r="68" spans="1:24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64"/>
      <c r="S68" s="64"/>
      <c r="T68" s="64"/>
      <c r="U68" s="64"/>
      <c r="V68" s="36"/>
      <c r="W68" s="58"/>
      <c r="X68" s="58"/>
    </row>
    <row r="69" spans="1:24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64"/>
      <c r="S69" s="64"/>
      <c r="T69" s="64"/>
      <c r="U69" s="64"/>
      <c r="V69" s="36"/>
      <c r="W69" s="58"/>
      <c r="X69" s="58"/>
    </row>
    <row r="70" spans="1:24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64"/>
      <c r="S70" s="64"/>
      <c r="T70" s="64"/>
      <c r="U70" s="64"/>
      <c r="V70" s="36"/>
      <c r="W70" s="58"/>
      <c r="X70" s="58"/>
    </row>
    <row r="71" spans="1:24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64"/>
      <c r="S71" s="64"/>
      <c r="T71" s="64"/>
      <c r="U71" s="64"/>
      <c r="V71" s="36"/>
      <c r="W71" s="58"/>
      <c r="X71" s="58"/>
    </row>
    <row r="72" spans="1:24" x14ac:dyDescent="0.25">
      <c r="Q72" s="34"/>
      <c r="R72" s="64"/>
      <c r="S72" s="64"/>
      <c r="T72" s="64"/>
      <c r="U72" s="64"/>
      <c r="V72" s="36"/>
      <c r="W72" s="58"/>
      <c r="X72" s="58"/>
    </row>
    <row r="73" spans="1:24" x14ac:dyDescent="0.25">
      <c r="Q73" s="34"/>
      <c r="R73" s="64"/>
      <c r="S73" s="64"/>
      <c r="T73" s="64"/>
      <c r="U73" s="64"/>
      <c r="V73" s="36"/>
      <c r="W73" s="58"/>
      <c r="X73" s="58"/>
    </row>
    <row r="74" spans="1:24" x14ac:dyDescent="0.25">
      <c r="Q74" s="34"/>
      <c r="R74" s="64"/>
      <c r="S74" s="64"/>
      <c r="T74" s="64"/>
      <c r="U74" s="64"/>
      <c r="V74" s="36"/>
      <c r="W74" s="58"/>
      <c r="X74" s="58"/>
    </row>
    <row r="75" spans="1:24" x14ac:dyDescent="0.25">
      <c r="Q75" s="34"/>
      <c r="R75" s="64"/>
      <c r="S75" s="64"/>
      <c r="T75" s="64"/>
      <c r="U75" s="64"/>
      <c r="V75" s="36"/>
      <c r="W75" s="58"/>
      <c r="X75" s="58"/>
    </row>
    <row r="76" spans="1:24" x14ac:dyDescent="0.25">
      <c r="Q76" s="34"/>
      <c r="R76" s="64"/>
      <c r="S76" s="64"/>
      <c r="T76" s="64"/>
      <c r="U76" s="64"/>
      <c r="V76" s="36"/>
      <c r="W76" s="58"/>
      <c r="X76" s="58"/>
    </row>
    <row r="77" spans="1:24" x14ac:dyDescent="0.25">
      <c r="Q77" s="34"/>
      <c r="R77" s="34"/>
      <c r="S77" s="34"/>
      <c r="T77" s="34"/>
      <c r="U77" s="34"/>
      <c r="V77" s="34"/>
      <c r="W77" s="34"/>
      <c r="X77" s="34"/>
    </row>
    <row r="78" spans="1:24" x14ac:dyDescent="0.25">
      <c r="Q78" s="34"/>
      <c r="R78" s="61"/>
      <c r="S78" s="61"/>
      <c r="T78" s="61"/>
      <c r="U78" s="61"/>
      <c r="V78" s="34"/>
      <c r="W78" s="61"/>
      <c r="X78" s="61"/>
    </row>
    <row r="79" spans="1:24" x14ac:dyDescent="0.25">
      <c r="Q79" s="34"/>
      <c r="R79" s="34"/>
      <c r="S79" s="34"/>
      <c r="T79" s="34"/>
      <c r="U79" s="34"/>
      <c r="V79" s="34"/>
      <c r="W79" s="34"/>
      <c r="X79" s="34"/>
    </row>
    <row r="80" spans="1:24" x14ac:dyDescent="0.25">
      <c r="Q80" s="34"/>
      <c r="R80" s="34"/>
      <c r="S80" s="34"/>
      <c r="T80" s="34"/>
      <c r="U80" s="34"/>
      <c r="V80" s="34"/>
      <c r="W80" s="34"/>
      <c r="X80" s="34"/>
    </row>
    <row r="81" spans="17:24" x14ac:dyDescent="0.25">
      <c r="Q81" s="34"/>
      <c r="R81" s="34"/>
      <c r="S81" s="34"/>
      <c r="T81" s="34"/>
      <c r="U81" s="34"/>
      <c r="V81" s="34"/>
      <c r="W81" s="34"/>
      <c r="X81" s="34"/>
    </row>
    <row r="82" spans="17:24" x14ac:dyDescent="0.25">
      <c r="Q82" s="34"/>
      <c r="R82" s="34"/>
      <c r="S82" s="34"/>
      <c r="T82" s="34"/>
      <c r="U82" s="34"/>
      <c r="V82" s="34"/>
      <c r="W82" s="34"/>
      <c r="X82" s="34"/>
    </row>
    <row r="83" spans="17:24" x14ac:dyDescent="0.25">
      <c r="Q83" s="34"/>
      <c r="R83" s="34"/>
      <c r="S83" s="34"/>
      <c r="T83" s="34"/>
      <c r="U83" s="34"/>
      <c r="V83" s="34"/>
      <c r="W83" s="34"/>
      <c r="X83" s="34"/>
    </row>
    <row r="84" spans="17:24" x14ac:dyDescent="0.25">
      <c r="Q84" s="34"/>
      <c r="R84" s="34"/>
      <c r="S84" s="34"/>
      <c r="T84" s="34"/>
      <c r="U84" s="34"/>
      <c r="V84" s="34"/>
      <c r="W84" s="34"/>
      <c r="X84" s="34"/>
    </row>
    <row r="85" spans="17:24" x14ac:dyDescent="0.25">
      <c r="Q85" s="34"/>
      <c r="R85" s="34"/>
      <c r="S85" s="34"/>
      <c r="T85" s="34"/>
      <c r="U85" s="34"/>
      <c r="V85" s="34"/>
      <c r="W85" s="34"/>
      <c r="X85" s="34"/>
    </row>
    <row r="86" spans="17:24" x14ac:dyDescent="0.25">
      <c r="Q86" s="34"/>
      <c r="R86" s="34"/>
      <c r="S86" s="34"/>
      <c r="T86" s="34"/>
      <c r="U86" s="34"/>
      <c r="V86" s="34"/>
      <c r="W86" s="34"/>
      <c r="X86" s="34"/>
    </row>
    <row r="87" spans="17:24" x14ac:dyDescent="0.25">
      <c r="Q87" s="34"/>
      <c r="R87" s="153"/>
      <c r="S87" s="153"/>
      <c r="T87" s="153"/>
      <c r="U87" s="153"/>
      <c r="V87" s="153"/>
      <c r="W87" s="153"/>
      <c r="X87" s="153"/>
    </row>
    <row r="88" spans="17:24" x14ac:dyDescent="0.25">
      <c r="Q88" s="34"/>
      <c r="R88" s="64"/>
      <c r="S88" s="64"/>
      <c r="T88" s="64"/>
      <c r="U88" s="64"/>
      <c r="V88" s="36"/>
      <c r="W88" s="58"/>
      <c r="X88" s="58"/>
    </row>
    <row r="89" spans="17:24" x14ac:dyDescent="0.25">
      <c r="Q89" s="34"/>
      <c r="R89" s="64"/>
      <c r="S89" s="64"/>
      <c r="T89" s="64"/>
      <c r="U89" s="64"/>
      <c r="V89" s="36"/>
      <c r="W89" s="58"/>
      <c r="X89" s="58"/>
    </row>
    <row r="90" spans="17:24" x14ac:dyDescent="0.25">
      <c r="Q90" s="34"/>
      <c r="R90" s="64"/>
      <c r="S90" s="64"/>
      <c r="T90" s="64"/>
      <c r="U90" s="64"/>
      <c r="V90" s="36"/>
      <c r="W90" s="58"/>
      <c r="X90" s="58"/>
    </row>
    <row r="91" spans="17:24" x14ac:dyDescent="0.25">
      <c r="Q91" s="34"/>
      <c r="R91" s="64"/>
      <c r="S91" s="64"/>
      <c r="T91" s="64"/>
      <c r="U91" s="64"/>
      <c r="V91" s="36"/>
      <c r="W91" s="58"/>
      <c r="X91" s="58"/>
    </row>
    <row r="92" spans="17:24" x14ac:dyDescent="0.25">
      <c r="Q92" s="34"/>
      <c r="R92" s="64"/>
      <c r="S92" s="64"/>
      <c r="T92" s="64"/>
      <c r="U92" s="64"/>
      <c r="V92" s="36"/>
      <c r="W92" s="58"/>
      <c r="X92" s="58"/>
    </row>
    <row r="93" spans="17:24" x14ac:dyDescent="0.25">
      <c r="Q93" s="34"/>
      <c r="R93" s="64"/>
      <c r="S93" s="64"/>
      <c r="T93" s="64"/>
      <c r="U93" s="64"/>
      <c r="V93" s="36"/>
      <c r="W93" s="58"/>
      <c r="X93" s="58"/>
    </row>
    <row r="94" spans="17:24" x14ac:dyDescent="0.25">
      <c r="Q94" s="34"/>
      <c r="R94" s="64"/>
      <c r="S94" s="64"/>
      <c r="T94" s="64"/>
      <c r="U94" s="64"/>
      <c r="V94" s="36"/>
      <c r="W94" s="58"/>
      <c r="X94" s="58"/>
    </row>
    <row r="95" spans="17:24" x14ac:dyDescent="0.25">
      <c r="Q95" s="34"/>
      <c r="R95" s="64"/>
      <c r="S95" s="64"/>
      <c r="T95" s="64"/>
      <c r="U95" s="64"/>
      <c r="V95" s="36"/>
      <c r="W95" s="58"/>
      <c r="X95" s="58"/>
    </row>
    <row r="96" spans="17:24" x14ac:dyDescent="0.25">
      <c r="Q96" s="34"/>
      <c r="R96" s="64"/>
      <c r="S96" s="64"/>
      <c r="T96" s="64"/>
      <c r="U96" s="64"/>
      <c r="V96" s="36"/>
      <c r="W96" s="58"/>
      <c r="X96" s="58"/>
    </row>
    <row r="97" spans="17:24" x14ac:dyDescent="0.25">
      <c r="Q97" s="34"/>
      <c r="R97" s="64"/>
      <c r="S97" s="64"/>
      <c r="T97" s="64"/>
      <c r="U97" s="64"/>
      <c r="V97" s="36"/>
      <c r="W97" s="58"/>
      <c r="X97" s="58"/>
    </row>
    <row r="98" spans="17:24" x14ac:dyDescent="0.25">
      <c r="Q98" s="34"/>
      <c r="R98" s="64"/>
      <c r="S98" s="64"/>
      <c r="T98" s="64"/>
      <c r="U98" s="64"/>
      <c r="V98" s="36"/>
      <c r="W98" s="58"/>
      <c r="X98" s="58"/>
    </row>
    <row r="99" spans="17:24" x14ac:dyDescent="0.25">
      <c r="Q99" s="34"/>
      <c r="R99" s="64"/>
      <c r="S99" s="64"/>
      <c r="T99" s="64"/>
      <c r="U99" s="64"/>
      <c r="V99" s="36"/>
      <c r="W99" s="58"/>
      <c r="X99" s="58"/>
    </row>
    <row r="100" spans="17:24" x14ac:dyDescent="0.25">
      <c r="Q100" s="34"/>
      <c r="R100" s="64"/>
      <c r="S100" s="64"/>
      <c r="T100" s="64"/>
      <c r="U100" s="64"/>
      <c r="V100" s="36"/>
      <c r="W100" s="58"/>
      <c r="X100" s="58"/>
    </row>
    <row r="101" spans="17:24" x14ac:dyDescent="0.25">
      <c r="Q101" s="34"/>
      <c r="R101" s="64"/>
      <c r="S101" s="64"/>
      <c r="T101" s="64"/>
      <c r="U101" s="64"/>
      <c r="V101" s="36"/>
      <c r="W101" s="58"/>
      <c r="X101" s="58"/>
    </row>
    <row r="102" spans="17:24" x14ac:dyDescent="0.25">
      <c r="Q102" s="34"/>
      <c r="R102" s="64"/>
      <c r="S102" s="64"/>
      <c r="T102" s="64"/>
      <c r="U102" s="64"/>
      <c r="V102" s="36"/>
      <c r="W102" s="58"/>
      <c r="X102" s="58"/>
    </row>
    <row r="103" spans="17:24" x14ac:dyDescent="0.25">
      <c r="Q103" s="34"/>
      <c r="R103" s="64"/>
      <c r="S103" s="64"/>
      <c r="T103" s="64"/>
      <c r="U103" s="64"/>
      <c r="V103" s="36"/>
      <c r="W103" s="58"/>
      <c r="X103" s="58"/>
    </row>
    <row r="104" spans="17:24" x14ac:dyDescent="0.25">
      <c r="Q104" s="34"/>
      <c r="R104" s="64"/>
      <c r="S104" s="64"/>
      <c r="T104" s="64"/>
      <c r="U104" s="64"/>
      <c r="V104" s="36"/>
      <c r="W104" s="58"/>
      <c r="X104" s="58"/>
    </row>
    <row r="105" spans="17:24" x14ac:dyDescent="0.25">
      <c r="Q105" s="34"/>
      <c r="R105" s="64"/>
      <c r="S105" s="64"/>
      <c r="T105" s="64"/>
      <c r="U105" s="64"/>
      <c r="V105" s="36"/>
      <c r="W105" s="58"/>
      <c r="X105" s="58"/>
    </row>
    <row r="106" spans="17:24" x14ac:dyDescent="0.25">
      <c r="Q106" s="34"/>
      <c r="R106" s="34"/>
      <c r="S106" s="34"/>
      <c r="T106" s="34"/>
      <c r="U106" s="34"/>
      <c r="V106" s="34"/>
      <c r="W106" s="34"/>
      <c r="X106" s="34"/>
    </row>
    <row r="107" spans="17:24" x14ac:dyDescent="0.25">
      <c r="Q107" s="34"/>
      <c r="R107" s="61"/>
      <c r="S107" s="61"/>
      <c r="T107" s="61"/>
      <c r="U107" s="61"/>
      <c r="V107" s="34"/>
      <c r="W107" s="61"/>
      <c r="X107" s="61"/>
    </row>
    <row r="108" spans="17:24" x14ac:dyDescent="0.25">
      <c r="Q108" s="34"/>
      <c r="R108" s="34"/>
      <c r="S108" s="34"/>
      <c r="T108" s="34"/>
      <c r="U108" s="34"/>
      <c r="V108" s="34"/>
      <c r="W108" s="34"/>
      <c r="X108" s="34"/>
    </row>
  </sheetData>
  <mergeCells count="37">
    <mergeCell ref="B32:B34"/>
    <mergeCell ref="C32:E34"/>
    <mergeCell ref="B35:B36"/>
    <mergeCell ref="C35:E36"/>
    <mergeCell ref="B46:E46"/>
    <mergeCell ref="B37:B39"/>
    <mergeCell ref="C37:E39"/>
    <mergeCell ref="B40:B42"/>
    <mergeCell ref="C40:E42"/>
    <mergeCell ref="B43:B45"/>
    <mergeCell ref="C43:E45"/>
    <mergeCell ref="B28:B29"/>
    <mergeCell ref="C28:E29"/>
    <mergeCell ref="L28:L29"/>
    <mergeCell ref="M28:M29"/>
    <mergeCell ref="B30:B31"/>
    <mergeCell ref="C30:E31"/>
    <mergeCell ref="N28:N29"/>
    <mergeCell ref="C21:E21"/>
    <mergeCell ref="C22:E22"/>
    <mergeCell ref="C23:E23"/>
    <mergeCell ref="C24:E24"/>
    <mergeCell ref="C25:E25"/>
    <mergeCell ref="C26:E26"/>
    <mergeCell ref="C27:E27"/>
    <mergeCell ref="C20:E20"/>
    <mergeCell ref="B2:C2"/>
    <mergeCell ref="D2:O2"/>
    <mergeCell ref="B3:C3"/>
    <mergeCell ref="D3:O3"/>
    <mergeCell ref="B4:C4"/>
    <mergeCell ref="D4:O4"/>
    <mergeCell ref="B5:C5"/>
    <mergeCell ref="D5:O5"/>
    <mergeCell ref="B7:C7"/>
    <mergeCell ref="B11:C11"/>
    <mergeCell ref="C19:E1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X108"/>
  <sheetViews>
    <sheetView topLeftCell="A22" zoomScale="70" zoomScaleNormal="70" workbookViewId="0">
      <selection activeCell="S34" sqref="S34"/>
    </sheetView>
  </sheetViews>
  <sheetFormatPr defaultRowHeight="15.75" x14ac:dyDescent="0.25"/>
  <cols>
    <col min="1" max="1" width="4" style="28" customWidth="1"/>
    <col min="2" max="2" width="15.7109375" style="28" customWidth="1"/>
    <col min="3" max="3" width="41.140625" style="28" customWidth="1"/>
    <col min="4" max="4" width="9.140625" style="28" customWidth="1"/>
    <col min="5" max="5" width="11.42578125" style="28" customWidth="1"/>
    <col min="6" max="6" width="6.5703125" style="28" customWidth="1"/>
    <col min="7" max="7" width="13.42578125" style="28" customWidth="1"/>
    <col min="8" max="8" width="11.7109375" style="28" customWidth="1"/>
    <col min="9" max="9" width="11.28515625" style="28" customWidth="1"/>
    <col min="10" max="10" width="5.42578125" style="28" customWidth="1"/>
    <col min="11" max="11" width="15.42578125" style="28" customWidth="1"/>
    <col min="12" max="13" width="11.5703125" style="28" customWidth="1"/>
    <col min="14" max="14" width="12" style="28" customWidth="1"/>
    <col min="15" max="15" width="5.28515625" style="28" customWidth="1"/>
    <col min="16" max="16" width="3.5703125" style="28" customWidth="1"/>
    <col min="17" max="17" width="15.85546875" style="28" customWidth="1"/>
    <col min="18" max="18" width="10.7109375" style="28" bestFit="1" customWidth="1"/>
    <col min="19" max="19" width="12.42578125" style="28" customWidth="1"/>
    <col min="20" max="20" width="13.140625" style="28" customWidth="1"/>
    <col min="21" max="21" width="14.7109375" style="28" customWidth="1"/>
    <col min="22" max="22" width="14" style="28" customWidth="1"/>
    <col min="23" max="23" width="17.85546875" style="28" customWidth="1"/>
    <col min="24" max="24" width="20.28515625" style="28" customWidth="1"/>
    <col min="25" max="16384" width="9.140625" style="28"/>
  </cols>
  <sheetData>
    <row r="1" spans="2:20" ht="16.5" thickBot="1" x14ac:dyDescent="0.3">
      <c r="P1" s="29"/>
    </row>
    <row r="2" spans="2:20" ht="33" customHeight="1" x14ac:dyDescent="0.25">
      <c r="B2" s="191" t="s">
        <v>36</v>
      </c>
      <c r="C2" s="192"/>
      <c r="D2" s="193" t="s">
        <v>229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4"/>
      <c r="P2" s="30"/>
    </row>
    <row r="3" spans="2:20" x14ac:dyDescent="0.25">
      <c r="B3" s="195" t="s">
        <v>37</v>
      </c>
      <c r="C3" s="196"/>
      <c r="D3" s="197" t="s">
        <v>294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9"/>
      <c r="P3" s="31"/>
    </row>
    <row r="4" spans="2:20" x14ac:dyDescent="0.25">
      <c r="B4" s="195" t="s">
        <v>38</v>
      </c>
      <c r="C4" s="196"/>
      <c r="D4" s="197" t="s">
        <v>273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9"/>
      <c r="P4" s="31"/>
    </row>
    <row r="5" spans="2:20" x14ac:dyDescent="0.25">
      <c r="B5" s="195" t="s">
        <v>39</v>
      </c>
      <c r="C5" s="196"/>
      <c r="D5" s="197" t="s">
        <v>258</v>
      </c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9"/>
      <c r="P5" s="31"/>
    </row>
    <row r="6" spans="2:20" x14ac:dyDescent="0.25">
      <c r="B6" s="32"/>
      <c r="C6" s="33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36"/>
    </row>
    <row r="7" spans="2:20" x14ac:dyDescent="0.25">
      <c r="B7" s="195" t="s">
        <v>40</v>
      </c>
      <c r="C7" s="196"/>
      <c r="D7" s="37" t="s">
        <v>41</v>
      </c>
      <c r="E7" s="38">
        <v>2017</v>
      </c>
      <c r="F7" s="39"/>
      <c r="G7" s="39"/>
      <c r="H7" s="39"/>
      <c r="I7" s="39"/>
      <c r="J7" s="39"/>
      <c r="K7" s="39"/>
      <c r="L7" s="39"/>
      <c r="M7" s="39"/>
      <c r="N7" s="39"/>
      <c r="O7" s="40"/>
      <c r="P7" s="39"/>
    </row>
    <row r="8" spans="2:20" x14ac:dyDescent="0.25">
      <c r="B8" s="41"/>
      <c r="C8" s="27"/>
      <c r="D8" s="42" t="s">
        <v>42</v>
      </c>
      <c r="E8" s="69">
        <v>131.77000000000001</v>
      </c>
      <c r="F8" s="39"/>
      <c r="G8" s="39"/>
      <c r="H8" s="39"/>
      <c r="I8" s="39"/>
      <c r="J8" s="39"/>
      <c r="K8" s="39"/>
      <c r="L8" s="39"/>
      <c r="M8" s="39"/>
      <c r="N8" s="39"/>
      <c r="O8" s="40"/>
      <c r="P8" s="39"/>
    </row>
    <row r="9" spans="2:20" x14ac:dyDescent="0.25">
      <c r="B9" s="41"/>
      <c r="C9" s="27"/>
      <c r="D9" s="42" t="s">
        <v>43</v>
      </c>
      <c r="E9" s="137">
        <v>2</v>
      </c>
      <c r="F9" s="39"/>
      <c r="G9" s="39"/>
      <c r="H9" s="39"/>
      <c r="I9" s="39"/>
      <c r="J9" s="39"/>
      <c r="K9" s="39"/>
      <c r="L9" s="39"/>
      <c r="M9" s="39"/>
      <c r="N9" s="39"/>
      <c r="O9" s="40"/>
      <c r="P9" s="39"/>
    </row>
    <row r="10" spans="2:20" x14ac:dyDescent="0.25">
      <c r="B10" s="41"/>
      <c r="C10" s="34"/>
      <c r="D10" s="34"/>
      <c r="E10" s="34"/>
      <c r="F10" s="36"/>
      <c r="G10" s="36"/>
      <c r="H10" s="36"/>
      <c r="I10" s="36"/>
      <c r="J10" s="36"/>
      <c r="K10" s="36"/>
      <c r="L10" s="36"/>
      <c r="M10" s="36"/>
      <c r="N10" s="36"/>
      <c r="O10" s="44"/>
      <c r="P10" s="36"/>
    </row>
    <row r="11" spans="2:20" x14ac:dyDescent="0.25">
      <c r="B11" s="195" t="s">
        <v>44</v>
      </c>
      <c r="C11" s="196"/>
      <c r="D11" s="37" t="s">
        <v>41</v>
      </c>
      <c r="E11" s="38">
        <v>2017</v>
      </c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39"/>
    </row>
    <row r="12" spans="2:20" ht="31.5" x14ac:dyDescent="0.25">
      <c r="B12" s="45"/>
      <c r="C12" s="46" t="s">
        <v>291</v>
      </c>
      <c r="D12" s="47" t="s">
        <v>42</v>
      </c>
      <c r="E12" s="43">
        <v>98.77000000000001</v>
      </c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39"/>
      <c r="T12" s="48"/>
    </row>
    <row r="13" spans="2:20" ht="47.25" x14ac:dyDescent="0.25">
      <c r="B13" s="45"/>
      <c r="C13" s="46" t="s">
        <v>292</v>
      </c>
      <c r="D13" s="47" t="s">
        <v>42</v>
      </c>
      <c r="E13" s="43">
        <v>20</v>
      </c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39"/>
      <c r="T13" s="48"/>
    </row>
    <row r="14" spans="2:20" ht="63.75" customHeight="1" x14ac:dyDescent="0.25">
      <c r="B14" s="45"/>
      <c r="C14" s="46" t="s">
        <v>293</v>
      </c>
      <c r="D14" s="47" t="s">
        <v>42</v>
      </c>
      <c r="E14" s="43">
        <v>13</v>
      </c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39"/>
      <c r="T14" s="48"/>
    </row>
    <row r="15" spans="2:20" x14ac:dyDescent="0.25">
      <c r="B15" s="45"/>
      <c r="C15" s="34"/>
      <c r="D15" s="34"/>
      <c r="E15" s="34"/>
      <c r="F15" s="39"/>
      <c r="G15" s="39"/>
      <c r="H15" s="39"/>
      <c r="I15" s="39"/>
      <c r="J15" s="39"/>
      <c r="K15" s="39"/>
      <c r="L15" s="39"/>
      <c r="M15" s="39"/>
      <c r="N15" s="39"/>
      <c r="O15" s="40"/>
      <c r="P15" s="39"/>
      <c r="T15" s="48"/>
    </row>
    <row r="16" spans="2:20" ht="16.5" thickBot="1" x14ac:dyDescent="0.3">
      <c r="B16" s="49"/>
      <c r="C16" s="50"/>
      <c r="D16" s="50"/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2"/>
      <c r="P16" s="39"/>
      <c r="T16" s="48"/>
    </row>
    <row r="17" spans="2:22" ht="18" customHeight="1" thickBot="1" x14ac:dyDescent="0.3">
      <c r="T17" s="53"/>
    </row>
    <row r="18" spans="2:22" ht="23.25" customHeight="1" x14ac:dyDescent="0.25"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T18" s="34"/>
      <c r="U18" s="153"/>
      <c r="V18" s="34"/>
    </row>
    <row r="19" spans="2:22" ht="75" customHeight="1" x14ac:dyDescent="0.25">
      <c r="B19" s="154" t="s">
        <v>14</v>
      </c>
      <c r="C19" s="189" t="s">
        <v>51</v>
      </c>
      <c r="D19" s="189"/>
      <c r="E19" s="189"/>
      <c r="F19" s="34"/>
      <c r="G19" s="34"/>
      <c r="H19" s="34"/>
      <c r="I19" s="34"/>
      <c r="J19" s="34"/>
      <c r="K19" s="34"/>
      <c r="L19" s="34"/>
      <c r="M19" s="34"/>
      <c r="N19" s="34"/>
      <c r="O19" s="35"/>
      <c r="T19" s="34"/>
      <c r="U19" s="58"/>
      <c r="V19" s="34"/>
    </row>
    <row r="20" spans="2:22" ht="30" customHeight="1" x14ac:dyDescent="0.25">
      <c r="B20" s="154" t="s">
        <v>17</v>
      </c>
      <c r="C20" s="189" t="s">
        <v>52</v>
      </c>
      <c r="D20" s="189"/>
      <c r="E20" s="189"/>
      <c r="F20" s="34"/>
      <c r="G20" s="34"/>
      <c r="H20" s="34"/>
      <c r="I20" s="34"/>
      <c r="J20" s="34"/>
      <c r="K20" s="34"/>
      <c r="L20" s="34"/>
      <c r="M20" s="34"/>
      <c r="N20" s="34"/>
      <c r="O20" s="35"/>
      <c r="T20" s="34"/>
      <c r="U20" s="58"/>
      <c r="V20" s="34"/>
    </row>
    <row r="21" spans="2:22" ht="76.5" customHeight="1" x14ac:dyDescent="0.25">
      <c r="B21" s="154" t="s">
        <v>15</v>
      </c>
      <c r="C21" s="189" t="s">
        <v>53</v>
      </c>
      <c r="D21" s="189"/>
      <c r="E21" s="189"/>
      <c r="F21" s="34"/>
      <c r="G21" s="34"/>
      <c r="H21" s="34"/>
      <c r="I21" s="34"/>
      <c r="J21" s="34"/>
      <c r="K21" s="34"/>
      <c r="L21" s="34"/>
      <c r="M21" s="34"/>
      <c r="N21" s="34"/>
      <c r="O21" s="35"/>
      <c r="T21" s="34"/>
      <c r="U21" s="58"/>
      <c r="V21" s="34"/>
    </row>
    <row r="22" spans="2:22" ht="59.25" customHeight="1" x14ac:dyDescent="0.25">
      <c r="B22" s="154" t="s">
        <v>54</v>
      </c>
      <c r="C22" s="189" t="s">
        <v>55</v>
      </c>
      <c r="D22" s="189"/>
      <c r="E22" s="189"/>
      <c r="F22" s="34"/>
      <c r="G22" s="34"/>
      <c r="H22" s="34"/>
      <c r="I22" s="34"/>
      <c r="J22" s="34"/>
      <c r="K22" s="34"/>
      <c r="L22" s="34"/>
      <c r="M22" s="34"/>
      <c r="N22" s="34"/>
      <c r="O22" s="35"/>
      <c r="T22" s="34"/>
      <c r="U22" s="58"/>
      <c r="V22" s="34"/>
    </row>
    <row r="23" spans="2:22" ht="19.5" customHeight="1" x14ac:dyDescent="0.25">
      <c r="B23" s="154" t="s">
        <v>56</v>
      </c>
      <c r="C23" s="189" t="s">
        <v>57</v>
      </c>
      <c r="D23" s="189"/>
      <c r="E23" s="189"/>
      <c r="F23" s="34"/>
      <c r="G23" s="34"/>
      <c r="H23" s="34"/>
      <c r="I23" s="34"/>
      <c r="J23" s="34"/>
      <c r="K23" s="34"/>
      <c r="L23" s="34"/>
      <c r="M23" s="34"/>
      <c r="N23" s="34"/>
      <c r="O23" s="35"/>
      <c r="T23" s="34"/>
      <c r="U23" s="58"/>
      <c r="V23" s="34"/>
    </row>
    <row r="24" spans="2:22" ht="32.25" customHeight="1" x14ac:dyDescent="0.25">
      <c r="B24" s="154" t="s">
        <v>58</v>
      </c>
      <c r="C24" s="189" t="s">
        <v>59</v>
      </c>
      <c r="D24" s="189"/>
      <c r="E24" s="189"/>
      <c r="F24" s="34"/>
      <c r="G24" s="34"/>
      <c r="H24" s="34"/>
      <c r="I24" s="34"/>
      <c r="J24" s="34"/>
      <c r="K24" s="34"/>
      <c r="L24" s="34"/>
      <c r="M24" s="34"/>
      <c r="N24" s="34"/>
      <c r="O24" s="35"/>
      <c r="T24" s="34"/>
      <c r="U24" s="58"/>
      <c r="V24" s="34"/>
    </row>
    <row r="25" spans="2:22" ht="16.5" customHeight="1" x14ac:dyDescent="0.25">
      <c r="B25" s="154" t="s">
        <v>60</v>
      </c>
      <c r="C25" s="189" t="s">
        <v>61</v>
      </c>
      <c r="D25" s="189"/>
      <c r="E25" s="189"/>
      <c r="F25" s="34"/>
      <c r="G25" s="34"/>
      <c r="H25" s="34"/>
      <c r="I25" s="34"/>
      <c r="J25" s="34"/>
      <c r="K25" s="34"/>
      <c r="L25" s="34"/>
      <c r="M25" s="34"/>
      <c r="N25" s="34"/>
      <c r="O25" s="35"/>
      <c r="T25" s="34"/>
      <c r="U25" s="58"/>
      <c r="V25" s="34"/>
    </row>
    <row r="26" spans="2:22" x14ac:dyDescent="0.25">
      <c r="B26" s="154" t="s">
        <v>62</v>
      </c>
      <c r="C26" s="189" t="s">
        <v>63</v>
      </c>
      <c r="D26" s="189"/>
      <c r="E26" s="189"/>
      <c r="F26" s="34"/>
      <c r="G26" s="34"/>
      <c r="H26" s="34"/>
      <c r="I26" s="34"/>
      <c r="J26" s="34"/>
      <c r="K26" s="34"/>
      <c r="L26" s="34"/>
      <c r="M26" s="34"/>
      <c r="N26" s="34"/>
      <c r="O26" s="35"/>
      <c r="T26" s="34"/>
      <c r="U26" s="58"/>
      <c r="V26" s="34"/>
    </row>
    <row r="27" spans="2:22" ht="78.75" customHeight="1" x14ac:dyDescent="0.25">
      <c r="B27" s="154" t="s">
        <v>64</v>
      </c>
      <c r="C27" s="189" t="s">
        <v>65</v>
      </c>
      <c r="D27" s="189"/>
      <c r="E27" s="189"/>
      <c r="F27" s="34"/>
      <c r="G27" s="34"/>
      <c r="H27" s="34"/>
      <c r="I27" s="34"/>
      <c r="J27" s="34"/>
      <c r="K27" s="34"/>
      <c r="L27" s="34"/>
      <c r="M27" s="34"/>
      <c r="N27" s="34"/>
      <c r="O27" s="35"/>
      <c r="T27" s="34"/>
      <c r="U27" s="58"/>
      <c r="V27" s="34"/>
    </row>
    <row r="28" spans="2:22" ht="18" customHeight="1" x14ac:dyDescent="0.25">
      <c r="B28" s="179" t="s">
        <v>66</v>
      </c>
      <c r="C28" s="189" t="s">
        <v>67</v>
      </c>
      <c r="D28" s="189"/>
      <c r="E28" s="189"/>
      <c r="F28" s="34"/>
      <c r="G28" s="34"/>
      <c r="H28" s="34"/>
      <c r="I28" s="34"/>
      <c r="J28" s="34"/>
      <c r="K28" s="34"/>
      <c r="L28" s="177" t="s">
        <v>45</v>
      </c>
      <c r="M28" s="175" t="s">
        <v>190</v>
      </c>
      <c r="N28" s="177" t="s">
        <v>46</v>
      </c>
      <c r="O28" s="35"/>
      <c r="T28" s="34"/>
      <c r="U28" s="58"/>
      <c r="V28" s="34"/>
    </row>
    <row r="29" spans="2:22" ht="18" customHeight="1" x14ac:dyDescent="0.25">
      <c r="B29" s="179"/>
      <c r="C29" s="189"/>
      <c r="D29" s="189"/>
      <c r="E29" s="189"/>
      <c r="F29" s="34"/>
      <c r="G29" s="34"/>
      <c r="H29" s="153" t="s">
        <v>45</v>
      </c>
      <c r="I29" s="153" t="s">
        <v>46</v>
      </c>
      <c r="J29" s="34"/>
      <c r="K29" s="34"/>
      <c r="L29" s="178"/>
      <c r="M29" s="176"/>
      <c r="N29" s="178"/>
      <c r="O29" s="35"/>
      <c r="T29" s="34"/>
      <c r="U29" s="58"/>
      <c r="V29" s="34"/>
    </row>
    <row r="30" spans="2:22" ht="18" customHeight="1" x14ac:dyDescent="0.25">
      <c r="B30" s="179" t="s">
        <v>68</v>
      </c>
      <c r="C30" s="180" t="s">
        <v>69</v>
      </c>
      <c r="D30" s="181"/>
      <c r="E30" s="182"/>
      <c r="F30" s="34"/>
      <c r="G30" s="59" t="s">
        <v>47</v>
      </c>
      <c r="H30" s="43">
        <v>31.950000000000003</v>
      </c>
      <c r="I30" s="68">
        <v>40</v>
      </c>
      <c r="J30" s="34"/>
      <c r="K30" s="27" t="s">
        <v>14</v>
      </c>
      <c r="L30" s="43">
        <v>9.61</v>
      </c>
      <c r="M30" s="123">
        <v>9.0459999999999994</v>
      </c>
      <c r="N30" s="60">
        <v>10</v>
      </c>
      <c r="O30" s="35"/>
      <c r="Q30" s="166">
        <f>L30-M30</f>
        <v>0.56400000000000006</v>
      </c>
      <c r="T30" s="34"/>
      <c r="U30" s="58"/>
      <c r="V30" s="34"/>
    </row>
    <row r="31" spans="2:22" ht="18" customHeight="1" x14ac:dyDescent="0.25">
      <c r="B31" s="179"/>
      <c r="C31" s="186"/>
      <c r="D31" s="187"/>
      <c r="E31" s="188"/>
      <c r="F31" s="34"/>
      <c r="G31" s="59" t="s">
        <v>48</v>
      </c>
      <c r="H31" s="43">
        <v>50.02</v>
      </c>
      <c r="I31" s="68">
        <v>70</v>
      </c>
      <c r="J31" s="34"/>
      <c r="K31" s="27" t="s">
        <v>17</v>
      </c>
      <c r="L31" s="43">
        <v>9.61</v>
      </c>
      <c r="M31" s="123">
        <v>8.060666666666668</v>
      </c>
      <c r="N31" s="60">
        <v>10</v>
      </c>
      <c r="O31" s="35"/>
      <c r="Q31" s="166">
        <f t="shared" ref="Q31:Q45" si="0">L31-M31</f>
        <v>1.5493333333333315</v>
      </c>
      <c r="T31" s="34"/>
      <c r="U31" s="58"/>
      <c r="V31" s="34"/>
    </row>
    <row r="32" spans="2:22" ht="18" customHeight="1" x14ac:dyDescent="0.25">
      <c r="B32" s="179" t="s">
        <v>70</v>
      </c>
      <c r="C32" s="180" t="s">
        <v>71</v>
      </c>
      <c r="D32" s="181"/>
      <c r="E32" s="182"/>
      <c r="F32" s="34"/>
      <c r="G32" s="59" t="s">
        <v>49</v>
      </c>
      <c r="H32" s="43">
        <v>20</v>
      </c>
      <c r="I32" s="68">
        <v>20</v>
      </c>
      <c r="J32" s="34"/>
      <c r="K32" s="27" t="s">
        <v>15</v>
      </c>
      <c r="L32" s="43">
        <v>8.3800000000000008</v>
      </c>
      <c r="M32" s="123">
        <v>7.6726666666666672</v>
      </c>
      <c r="N32" s="60">
        <v>10</v>
      </c>
      <c r="O32" s="35"/>
      <c r="Q32" s="166">
        <f t="shared" si="0"/>
        <v>0.70733333333333359</v>
      </c>
      <c r="T32" s="34"/>
      <c r="U32" s="58"/>
      <c r="V32" s="34"/>
    </row>
    <row r="33" spans="1:22" ht="18" customHeight="1" x14ac:dyDescent="0.25">
      <c r="B33" s="179"/>
      <c r="C33" s="183"/>
      <c r="D33" s="184"/>
      <c r="E33" s="185"/>
      <c r="F33" s="34"/>
      <c r="G33" s="59" t="s">
        <v>50</v>
      </c>
      <c r="H33" s="43">
        <v>29.8</v>
      </c>
      <c r="I33" s="68">
        <v>30</v>
      </c>
      <c r="J33" s="34"/>
      <c r="K33" s="27" t="s">
        <v>16</v>
      </c>
      <c r="L33" s="43">
        <v>4.3499999999999996</v>
      </c>
      <c r="M33" s="123">
        <v>4.8333333333333321</v>
      </c>
      <c r="N33" s="60">
        <v>10</v>
      </c>
      <c r="O33" s="35"/>
      <c r="Q33" s="166">
        <f t="shared" si="0"/>
        <v>-0.4833333333333325</v>
      </c>
      <c r="T33" s="34"/>
      <c r="U33" s="58"/>
      <c r="V33" s="34"/>
    </row>
    <row r="34" spans="1:22" ht="22.5" customHeight="1" x14ac:dyDescent="0.25">
      <c r="B34" s="179"/>
      <c r="C34" s="186"/>
      <c r="D34" s="187"/>
      <c r="E34" s="188"/>
      <c r="F34" s="34"/>
      <c r="G34" s="34"/>
      <c r="H34" s="69">
        <f>SUM(H30:H33)</f>
        <v>131.77000000000001</v>
      </c>
      <c r="I34" s="69">
        <f>SUM(I30:I33)</f>
        <v>160</v>
      </c>
      <c r="J34" s="34"/>
      <c r="K34" s="27" t="s">
        <v>20</v>
      </c>
      <c r="L34" s="43">
        <v>6.28</v>
      </c>
      <c r="M34" s="123">
        <v>6.7453333333333338</v>
      </c>
      <c r="N34" s="60">
        <v>10</v>
      </c>
      <c r="O34" s="35"/>
      <c r="Q34" s="166">
        <f t="shared" si="0"/>
        <v>-0.4653333333333336</v>
      </c>
      <c r="T34" s="34"/>
      <c r="U34" s="58"/>
      <c r="V34" s="34"/>
    </row>
    <row r="35" spans="1:22" ht="24.75" customHeight="1" x14ac:dyDescent="0.25">
      <c r="B35" s="173" t="s">
        <v>72</v>
      </c>
      <c r="C35" s="180" t="s">
        <v>73</v>
      </c>
      <c r="D35" s="181"/>
      <c r="E35" s="182"/>
      <c r="F35" s="34"/>
      <c r="G35" s="34"/>
      <c r="J35" s="34"/>
      <c r="K35" s="136" t="s">
        <v>23</v>
      </c>
      <c r="L35" s="43">
        <v>8.34</v>
      </c>
      <c r="M35" s="123">
        <v>8.3053333333333335</v>
      </c>
      <c r="N35" s="60">
        <v>10</v>
      </c>
      <c r="O35" s="35"/>
      <c r="Q35" s="166">
        <f t="shared" si="0"/>
        <v>3.4666666666666401E-2</v>
      </c>
      <c r="T35" s="34"/>
      <c r="U35" s="58"/>
      <c r="V35" s="34"/>
    </row>
    <row r="36" spans="1:22" ht="18" customHeight="1" x14ac:dyDescent="0.25">
      <c r="B36" s="174"/>
      <c r="C36" s="186"/>
      <c r="D36" s="187"/>
      <c r="E36" s="188"/>
      <c r="F36" s="34"/>
      <c r="G36" s="62"/>
      <c r="H36" s="67"/>
      <c r="I36" s="67"/>
      <c r="J36" s="34"/>
      <c r="K36" s="27" t="s">
        <v>22</v>
      </c>
      <c r="L36" s="43">
        <v>4.5599999999999996</v>
      </c>
      <c r="M36" s="123">
        <v>4.9426666666666668</v>
      </c>
      <c r="N36" s="60">
        <v>10</v>
      </c>
      <c r="O36" s="35"/>
      <c r="Q36" s="166">
        <f t="shared" si="0"/>
        <v>-0.38266666666666715</v>
      </c>
      <c r="T36" s="34"/>
      <c r="U36" s="58"/>
      <c r="V36" s="34"/>
    </row>
    <row r="37" spans="1:22" ht="18" customHeight="1" x14ac:dyDescent="0.25">
      <c r="B37" s="173" t="s">
        <v>74</v>
      </c>
      <c r="C37" s="180" t="s">
        <v>75</v>
      </c>
      <c r="D37" s="181"/>
      <c r="E37" s="182"/>
      <c r="F37" s="34"/>
      <c r="G37" s="34"/>
      <c r="H37" s="36"/>
      <c r="I37" s="36"/>
      <c r="J37" s="34"/>
      <c r="K37" s="27" t="s">
        <v>18</v>
      </c>
      <c r="L37" s="43">
        <v>7.54</v>
      </c>
      <c r="M37" s="123">
        <v>6.4053333333333331</v>
      </c>
      <c r="N37" s="60">
        <v>10</v>
      </c>
      <c r="O37" s="35"/>
      <c r="Q37" s="166">
        <f t="shared" si="0"/>
        <v>1.1346666666666669</v>
      </c>
      <c r="T37" s="34"/>
      <c r="U37" s="58"/>
      <c r="V37" s="34"/>
    </row>
    <row r="38" spans="1:22" ht="18" customHeight="1" x14ac:dyDescent="0.25">
      <c r="B38" s="190"/>
      <c r="C38" s="183"/>
      <c r="D38" s="184"/>
      <c r="E38" s="185"/>
      <c r="F38" s="34"/>
      <c r="G38" s="34"/>
      <c r="H38" s="34"/>
      <c r="I38" s="34"/>
      <c r="J38" s="34"/>
      <c r="K38" s="27" t="s">
        <v>21</v>
      </c>
      <c r="L38" s="43">
        <v>7.49</v>
      </c>
      <c r="M38" s="123">
        <v>7.0166666666666666</v>
      </c>
      <c r="N38" s="60">
        <v>10</v>
      </c>
      <c r="O38" s="35"/>
      <c r="Q38" s="166">
        <f t="shared" si="0"/>
        <v>0.47333333333333361</v>
      </c>
      <c r="T38" s="34"/>
      <c r="U38" s="58"/>
      <c r="V38" s="34"/>
    </row>
    <row r="39" spans="1:22" ht="18" customHeight="1" x14ac:dyDescent="0.25">
      <c r="B39" s="174"/>
      <c r="C39" s="186"/>
      <c r="D39" s="187"/>
      <c r="E39" s="188"/>
      <c r="F39" s="34"/>
      <c r="G39" s="34"/>
      <c r="H39" s="34"/>
      <c r="I39" s="34"/>
      <c r="J39" s="34"/>
      <c r="K39" s="27" t="s">
        <v>19</v>
      </c>
      <c r="L39" s="43">
        <v>6.24</v>
      </c>
      <c r="M39" s="123">
        <v>7.3226666666666658</v>
      </c>
      <c r="N39" s="60">
        <v>10</v>
      </c>
      <c r="O39" s="35"/>
      <c r="Q39" s="166">
        <f t="shared" si="0"/>
        <v>-1.0826666666666656</v>
      </c>
      <c r="T39" s="34"/>
      <c r="U39" s="58"/>
      <c r="V39" s="34"/>
    </row>
    <row r="40" spans="1:22" ht="18" customHeight="1" x14ac:dyDescent="0.25">
      <c r="B40" s="173" t="s">
        <v>76</v>
      </c>
      <c r="C40" s="180" t="s">
        <v>77</v>
      </c>
      <c r="D40" s="181"/>
      <c r="E40" s="182"/>
      <c r="F40" s="34"/>
      <c r="G40" s="34"/>
      <c r="H40" s="34"/>
      <c r="I40" s="34"/>
      <c r="J40" s="34"/>
      <c r="K40" s="27" t="s">
        <v>24</v>
      </c>
      <c r="L40" s="43">
        <v>9.57</v>
      </c>
      <c r="M40" s="123">
        <v>8.0386666666666677</v>
      </c>
      <c r="N40" s="60">
        <v>10</v>
      </c>
      <c r="O40" s="35"/>
      <c r="Q40" s="166">
        <f t="shared" si="0"/>
        <v>1.5313333333333325</v>
      </c>
      <c r="T40" s="34"/>
      <c r="U40" s="58"/>
      <c r="V40" s="34"/>
    </row>
    <row r="41" spans="1:22" ht="18" customHeight="1" x14ac:dyDescent="0.25">
      <c r="B41" s="190"/>
      <c r="C41" s="183"/>
      <c r="D41" s="184"/>
      <c r="E41" s="185"/>
      <c r="F41" s="34"/>
      <c r="G41" s="34"/>
      <c r="H41" s="34"/>
      <c r="I41" s="34"/>
      <c r="J41" s="34"/>
      <c r="K41" s="27" t="s">
        <v>25</v>
      </c>
      <c r="L41" s="43">
        <v>10</v>
      </c>
      <c r="M41" s="123">
        <v>9.5986666666666665</v>
      </c>
      <c r="N41" s="60">
        <v>10</v>
      </c>
      <c r="O41" s="35"/>
      <c r="Q41" s="166">
        <f t="shared" si="0"/>
        <v>0.40133333333333354</v>
      </c>
      <c r="T41" s="34"/>
      <c r="U41" s="58"/>
      <c r="V41" s="34"/>
    </row>
    <row r="42" spans="1:22" ht="18" customHeight="1" x14ac:dyDescent="0.25">
      <c r="B42" s="190"/>
      <c r="C42" s="186"/>
      <c r="D42" s="187"/>
      <c r="E42" s="188"/>
      <c r="F42" s="34"/>
      <c r="G42" s="34"/>
      <c r="H42" s="34"/>
      <c r="I42" s="34"/>
      <c r="J42" s="34"/>
      <c r="K42" s="27" t="s">
        <v>26</v>
      </c>
      <c r="L42" s="43">
        <v>10</v>
      </c>
      <c r="M42" s="123">
        <v>9.5933333333333319</v>
      </c>
      <c r="N42" s="60">
        <v>10</v>
      </c>
      <c r="O42" s="35"/>
      <c r="Q42" s="166">
        <f t="shared" si="0"/>
        <v>0.40666666666666806</v>
      </c>
      <c r="T42" s="34"/>
      <c r="U42" s="58"/>
      <c r="V42" s="34"/>
    </row>
    <row r="43" spans="1:22" ht="18" customHeight="1" x14ac:dyDescent="0.25">
      <c r="B43" s="173" t="s">
        <v>78</v>
      </c>
      <c r="C43" s="180" t="s">
        <v>79</v>
      </c>
      <c r="D43" s="181"/>
      <c r="E43" s="182"/>
      <c r="F43" s="34"/>
      <c r="G43" s="34"/>
      <c r="H43" s="34"/>
      <c r="I43" s="34"/>
      <c r="J43" s="34"/>
      <c r="K43" s="27" t="s">
        <v>27</v>
      </c>
      <c r="L43" s="43">
        <v>10</v>
      </c>
      <c r="M43" s="123">
        <v>9.059333333333333</v>
      </c>
      <c r="N43" s="60">
        <v>10</v>
      </c>
      <c r="O43" s="35"/>
      <c r="Q43" s="166">
        <f t="shared" si="0"/>
        <v>0.94066666666666698</v>
      </c>
      <c r="T43" s="34"/>
      <c r="U43" s="58"/>
      <c r="V43" s="34"/>
    </row>
    <row r="44" spans="1:22" ht="18" customHeight="1" x14ac:dyDescent="0.25">
      <c r="B44" s="190"/>
      <c r="C44" s="183"/>
      <c r="D44" s="184"/>
      <c r="E44" s="185"/>
      <c r="F44" s="34"/>
      <c r="G44" s="34"/>
      <c r="H44" s="34"/>
      <c r="I44" s="34"/>
      <c r="J44" s="34"/>
      <c r="K44" s="27" t="s">
        <v>29</v>
      </c>
      <c r="L44" s="43">
        <v>9.8000000000000007</v>
      </c>
      <c r="M44" s="123">
        <v>9.1639999999999997</v>
      </c>
      <c r="N44" s="60">
        <v>10</v>
      </c>
      <c r="O44" s="35"/>
      <c r="Q44" s="166">
        <f t="shared" si="0"/>
        <v>0.63600000000000101</v>
      </c>
      <c r="T44" s="34"/>
      <c r="U44" s="58"/>
      <c r="V44" s="34"/>
    </row>
    <row r="45" spans="1:22" ht="18" customHeight="1" x14ac:dyDescent="0.25">
      <c r="B45" s="190"/>
      <c r="C45" s="186"/>
      <c r="D45" s="187"/>
      <c r="E45" s="188"/>
      <c r="F45" s="34"/>
      <c r="G45" s="34"/>
      <c r="H45" s="34"/>
      <c r="I45" s="34"/>
      <c r="J45" s="34"/>
      <c r="K45" s="27" t="s">
        <v>28</v>
      </c>
      <c r="L45" s="43">
        <v>10</v>
      </c>
      <c r="M45" s="123">
        <v>9.5613333333333319</v>
      </c>
      <c r="N45" s="60">
        <v>10</v>
      </c>
      <c r="O45" s="35"/>
      <c r="Q45" s="166">
        <f t="shared" si="0"/>
        <v>0.43866666666666809</v>
      </c>
      <c r="T45" s="34"/>
      <c r="U45" s="58"/>
      <c r="V45" s="34"/>
    </row>
    <row r="46" spans="1:22" ht="16.5" customHeight="1" x14ac:dyDescent="0.25">
      <c r="B46" s="200"/>
      <c r="C46" s="201"/>
      <c r="D46" s="201"/>
      <c r="E46" s="202"/>
      <c r="F46" s="34"/>
      <c r="G46" s="34"/>
      <c r="H46" s="34"/>
      <c r="I46" s="34"/>
      <c r="J46" s="34"/>
      <c r="K46" s="34"/>
      <c r="L46" s="63">
        <f>SUM(L30:L45)</f>
        <v>131.76999999999998</v>
      </c>
      <c r="M46" s="63">
        <f>SUM(M30:M45)</f>
        <v>125.366</v>
      </c>
      <c r="N46" s="63">
        <v>180</v>
      </c>
      <c r="O46" s="35"/>
      <c r="Q46" s="29"/>
      <c r="T46" s="34"/>
      <c r="U46" s="58"/>
      <c r="V46" s="34"/>
    </row>
    <row r="47" spans="1:22" ht="4.5" customHeight="1" thickBot="1" x14ac:dyDescent="0.3"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65"/>
      <c r="T47" s="34"/>
      <c r="U47" s="58"/>
      <c r="V47" s="34"/>
    </row>
    <row r="48" spans="1:22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T48" s="34"/>
      <c r="U48" s="58"/>
      <c r="V48" s="34"/>
    </row>
    <row r="49" spans="1:24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T49" s="34"/>
      <c r="U49" s="34"/>
      <c r="V49" s="34"/>
    </row>
    <row r="50" spans="1:24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T50" s="34"/>
      <c r="U50" s="61"/>
      <c r="V50" s="34"/>
    </row>
    <row r="51" spans="1:24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T51" s="34"/>
      <c r="U51" s="34"/>
      <c r="V51" s="34"/>
    </row>
    <row r="52" spans="1:24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T52" s="34"/>
      <c r="U52" s="34"/>
      <c r="V52" s="34"/>
    </row>
    <row r="53" spans="1:24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24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24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24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24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1:24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153"/>
      <c r="S58" s="153"/>
      <c r="T58" s="153"/>
      <c r="U58" s="153"/>
      <c r="V58" s="153"/>
      <c r="W58" s="153"/>
      <c r="X58" s="153"/>
    </row>
    <row r="59" spans="1:24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64"/>
      <c r="S59" s="64"/>
      <c r="T59" s="64"/>
      <c r="U59" s="64"/>
      <c r="V59" s="36"/>
      <c r="W59" s="58"/>
      <c r="X59" s="58"/>
    </row>
    <row r="60" spans="1:24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64"/>
      <c r="S60" s="64"/>
      <c r="T60" s="64"/>
      <c r="U60" s="64"/>
      <c r="V60" s="36"/>
      <c r="W60" s="58"/>
      <c r="X60" s="58"/>
    </row>
    <row r="61" spans="1:24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64"/>
      <c r="S61" s="64"/>
      <c r="T61" s="64"/>
      <c r="U61" s="64"/>
      <c r="V61" s="36"/>
      <c r="W61" s="58"/>
      <c r="X61" s="58"/>
    </row>
    <row r="62" spans="1:24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64"/>
      <c r="S62" s="64"/>
      <c r="T62" s="64"/>
      <c r="U62" s="64"/>
      <c r="V62" s="36"/>
      <c r="W62" s="58"/>
      <c r="X62" s="58"/>
    </row>
    <row r="63" spans="1:24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64"/>
      <c r="S63" s="64"/>
      <c r="T63" s="64"/>
      <c r="U63" s="64"/>
      <c r="V63" s="36"/>
      <c r="W63" s="58"/>
      <c r="X63" s="58"/>
    </row>
    <row r="64" spans="1:24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64"/>
      <c r="S64" s="64"/>
      <c r="T64" s="64"/>
      <c r="U64" s="64"/>
      <c r="V64" s="36"/>
      <c r="W64" s="58"/>
      <c r="X64" s="58"/>
    </row>
    <row r="65" spans="1:24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64"/>
      <c r="S65" s="64"/>
      <c r="T65" s="64"/>
      <c r="U65" s="64"/>
      <c r="V65" s="36"/>
      <c r="W65" s="58"/>
      <c r="X65" s="58"/>
    </row>
    <row r="66" spans="1:24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64"/>
      <c r="S66" s="64"/>
      <c r="T66" s="64"/>
      <c r="U66" s="64"/>
      <c r="V66" s="36"/>
      <c r="W66" s="58"/>
      <c r="X66" s="58"/>
    </row>
    <row r="67" spans="1:24" ht="2.25" customHeight="1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64"/>
      <c r="S67" s="64"/>
      <c r="T67" s="64"/>
      <c r="U67" s="64"/>
      <c r="V67" s="36"/>
      <c r="W67" s="58"/>
      <c r="X67" s="58"/>
    </row>
    <row r="68" spans="1:24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64"/>
      <c r="S68" s="64"/>
      <c r="T68" s="64"/>
      <c r="U68" s="64"/>
      <c r="V68" s="36"/>
      <c r="W68" s="58"/>
      <c r="X68" s="58"/>
    </row>
    <row r="69" spans="1:24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64"/>
      <c r="S69" s="64"/>
      <c r="T69" s="64"/>
      <c r="U69" s="64"/>
      <c r="V69" s="36"/>
      <c r="W69" s="58"/>
      <c r="X69" s="58"/>
    </row>
    <row r="70" spans="1:24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64"/>
      <c r="S70" s="64"/>
      <c r="T70" s="64"/>
      <c r="U70" s="64"/>
      <c r="V70" s="36"/>
      <c r="W70" s="58"/>
      <c r="X70" s="58"/>
    </row>
    <row r="71" spans="1:24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64"/>
      <c r="S71" s="64"/>
      <c r="T71" s="64"/>
      <c r="U71" s="64"/>
      <c r="V71" s="36"/>
      <c r="W71" s="58"/>
      <c r="X71" s="58"/>
    </row>
    <row r="72" spans="1:24" x14ac:dyDescent="0.25">
      <c r="Q72" s="34"/>
      <c r="R72" s="64"/>
      <c r="S72" s="64"/>
      <c r="T72" s="64"/>
      <c r="U72" s="64"/>
      <c r="V72" s="36"/>
      <c r="W72" s="58"/>
      <c r="X72" s="58"/>
    </row>
    <row r="73" spans="1:24" x14ac:dyDescent="0.25">
      <c r="Q73" s="34"/>
      <c r="R73" s="64"/>
      <c r="S73" s="64"/>
      <c r="T73" s="64"/>
      <c r="U73" s="64"/>
      <c r="V73" s="36"/>
      <c r="W73" s="58"/>
      <c r="X73" s="58"/>
    </row>
    <row r="74" spans="1:24" x14ac:dyDescent="0.25">
      <c r="Q74" s="34"/>
      <c r="R74" s="64"/>
      <c r="S74" s="64"/>
      <c r="T74" s="64"/>
      <c r="U74" s="64"/>
      <c r="V74" s="36"/>
      <c r="W74" s="58"/>
      <c r="X74" s="58"/>
    </row>
    <row r="75" spans="1:24" x14ac:dyDescent="0.25">
      <c r="Q75" s="34"/>
      <c r="R75" s="64"/>
      <c r="S75" s="64"/>
      <c r="T75" s="64"/>
      <c r="U75" s="64"/>
      <c r="V75" s="36"/>
      <c r="W75" s="58"/>
      <c r="X75" s="58"/>
    </row>
    <row r="76" spans="1:24" x14ac:dyDescent="0.25">
      <c r="Q76" s="34"/>
      <c r="R76" s="64"/>
      <c r="S76" s="64"/>
      <c r="T76" s="64"/>
      <c r="U76" s="64"/>
      <c r="V76" s="36"/>
      <c r="W76" s="58"/>
      <c r="X76" s="58"/>
    </row>
    <row r="77" spans="1:24" x14ac:dyDescent="0.25">
      <c r="Q77" s="34"/>
      <c r="R77" s="34"/>
      <c r="S77" s="34"/>
      <c r="T77" s="34"/>
      <c r="U77" s="34"/>
      <c r="V77" s="34"/>
      <c r="W77" s="34"/>
      <c r="X77" s="34"/>
    </row>
    <row r="78" spans="1:24" x14ac:dyDescent="0.25">
      <c r="Q78" s="34"/>
      <c r="R78" s="61"/>
      <c r="S78" s="61"/>
      <c r="T78" s="61"/>
      <c r="U78" s="61"/>
      <c r="V78" s="34"/>
      <c r="W78" s="61"/>
      <c r="X78" s="61"/>
    </row>
    <row r="79" spans="1:24" x14ac:dyDescent="0.25">
      <c r="Q79" s="34"/>
      <c r="R79" s="34"/>
      <c r="S79" s="34"/>
      <c r="T79" s="34"/>
      <c r="U79" s="34"/>
      <c r="V79" s="34"/>
      <c r="W79" s="34"/>
      <c r="X79" s="34"/>
    </row>
    <row r="80" spans="1:24" x14ac:dyDescent="0.25">
      <c r="Q80" s="34"/>
      <c r="R80" s="34"/>
      <c r="S80" s="34"/>
      <c r="T80" s="34"/>
      <c r="U80" s="34"/>
      <c r="V80" s="34"/>
      <c r="W80" s="34"/>
      <c r="X80" s="34"/>
    </row>
    <row r="81" spans="17:24" x14ac:dyDescent="0.25">
      <c r="Q81" s="34"/>
      <c r="R81" s="34"/>
      <c r="S81" s="34"/>
      <c r="T81" s="34"/>
      <c r="U81" s="34"/>
      <c r="V81" s="34"/>
      <c r="W81" s="34"/>
      <c r="X81" s="34"/>
    </row>
    <row r="82" spans="17:24" x14ac:dyDescent="0.25">
      <c r="Q82" s="34"/>
      <c r="R82" s="34"/>
      <c r="S82" s="34"/>
      <c r="T82" s="34"/>
      <c r="U82" s="34"/>
      <c r="V82" s="34"/>
      <c r="W82" s="34"/>
      <c r="X82" s="34"/>
    </row>
    <row r="83" spans="17:24" x14ac:dyDescent="0.25">
      <c r="Q83" s="34"/>
      <c r="R83" s="34"/>
      <c r="S83" s="34"/>
      <c r="T83" s="34"/>
      <c r="U83" s="34"/>
      <c r="V83" s="34"/>
      <c r="W83" s="34"/>
      <c r="X83" s="34"/>
    </row>
    <row r="84" spans="17:24" x14ac:dyDescent="0.25">
      <c r="Q84" s="34"/>
      <c r="R84" s="34"/>
      <c r="S84" s="34"/>
      <c r="T84" s="34"/>
      <c r="U84" s="34"/>
      <c r="V84" s="34"/>
      <c r="W84" s="34"/>
      <c r="X84" s="34"/>
    </row>
    <row r="85" spans="17:24" x14ac:dyDescent="0.25">
      <c r="Q85" s="34"/>
      <c r="R85" s="34"/>
      <c r="S85" s="34"/>
      <c r="T85" s="34"/>
      <c r="U85" s="34"/>
      <c r="V85" s="34"/>
      <c r="W85" s="34"/>
      <c r="X85" s="34"/>
    </row>
    <row r="86" spans="17:24" x14ac:dyDescent="0.25">
      <c r="Q86" s="34"/>
      <c r="R86" s="34"/>
      <c r="S86" s="34"/>
      <c r="T86" s="34"/>
      <c r="U86" s="34"/>
      <c r="V86" s="34"/>
      <c r="W86" s="34"/>
      <c r="X86" s="34"/>
    </row>
    <row r="87" spans="17:24" x14ac:dyDescent="0.25">
      <c r="Q87" s="34"/>
      <c r="R87" s="153"/>
      <c r="S87" s="153"/>
      <c r="T87" s="153"/>
      <c r="U87" s="153"/>
      <c r="V87" s="153"/>
      <c r="W87" s="153"/>
      <c r="X87" s="153"/>
    </row>
    <row r="88" spans="17:24" x14ac:dyDescent="0.25">
      <c r="Q88" s="34"/>
      <c r="R88" s="64"/>
      <c r="S88" s="64"/>
      <c r="T88" s="64"/>
      <c r="U88" s="64"/>
      <c r="V88" s="36"/>
      <c r="W88" s="58"/>
      <c r="X88" s="58"/>
    </row>
    <row r="89" spans="17:24" x14ac:dyDescent="0.25">
      <c r="Q89" s="34"/>
      <c r="R89" s="64"/>
      <c r="S89" s="64"/>
      <c r="T89" s="64"/>
      <c r="U89" s="64"/>
      <c r="V89" s="36"/>
      <c r="W89" s="58"/>
      <c r="X89" s="58"/>
    </row>
    <row r="90" spans="17:24" x14ac:dyDescent="0.25">
      <c r="Q90" s="34"/>
      <c r="R90" s="64"/>
      <c r="S90" s="64"/>
      <c r="T90" s="64"/>
      <c r="U90" s="64"/>
      <c r="V90" s="36"/>
      <c r="W90" s="58"/>
      <c r="X90" s="58"/>
    </row>
    <row r="91" spans="17:24" x14ac:dyDescent="0.25">
      <c r="Q91" s="34"/>
      <c r="R91" s="64"/>
      <c r="S91" s="64"/>
      <c r="T91" s="64"/>
      <c r="U91" s="64"/>
      <c r="V91" s="36"/>
      <c r="W91" s="58"/>
      <c r="X91" s="58"/>
    </row>
    <row r="92" spans="17:24" x14ac:dyDescent="0.25">
      <c r="Q92" s="34"/>
      <c r="R92" s="64"/>
      <c r="S92" s="64"/>
      <c r="T92" s="64"/>
      <c r="U92" s="64"/>
      <c r="V92" s="36"/>
      <c r="W92" s="58"/>
      <c r="X92" s="58"/>
    </row>
    <row r="93" spans="17:24" x14ac:dyDescent="0.25">
      <c r="Q93" s="34"/>
      <c r="R93" s="64"/>
      <c r="S93" s="64"/>
      <c r="T93" s="64"/>
      <c r="U93" s="64"/>
      <c r="V93" s="36"/>
      <c r="W93" s="58"/>
      <c r="X93" s="58"/>
    </row>
    <row r="94" spans="17:24" x14ac:dyDescent="0.25">
      <c r="Q94" s="34"/>
      <c r="R94" s="64"/>
      <c r="S94" s="64"/>
      <c r="T94" s="64"/>
      <c r="U94" s="64"/>
      <c r="V94" s="36"/>
      <c r="W94" s="58"/>
      <c r="X94" s="58"/>
    </row>
    <row r="95" spans="17:24" x14ac:dyDescent="0.25">
      <c r="Q95" s="34"/>
      <c r="R95" s="64"/>
      <c r="S95" s="64"/>
      <c r="T95" s="64"/>
      <c r="U95" s="64"/>
      <c r="V95" s="36"/>
      <c r="W95" s="58"/>
      <c r="X95" s="58"/>
    </row>
    <row r="96" spans="17:24" x14ac:dyDescent="0.25">
      <c r="Q96" s="34"/>
      <c r="R96" s="64"/>
      <c r="S96" s="64"/>
      <c r="T96" s="64"/>
      <c r="U96" s="64"/>
      <c r="V96" s="36"/>
      <c r="W96" s="58"/>
      <c r="X96" s="58"/>
    </row>
    <row r="97" spans="17:24" x14ac:dyDescent="0.25">
      <c r="Q97" s="34"/>
      <c r="R97" s="64"/>
      <c r="S97" s="64"/>
      <c r="T97" s="64"/>
      <c r="U97" s="64"/>
      <c r="V97" s="36"/>
      <c r="W97" s="58"/>
      <c r="X97" s="58"/>
    </row>
    <row r="98" spans="17:24" x14ac:dyDescent="0.25">
      <c r="Q98" s="34"/>
      <c r="R98" s="64"/>
      <c r="S98" s="64"/>
      <c r="T98" s="64"/>
      <c r="U98" s="64"/>
      <c r="V98" s="36"/>
      <c r="W98" s="58"/>
      <c r="X98" s="58"/>
    </row>
    <row r="99" spans="17:24" x14ac:dyDescent="0.25">
      <c r="Q99" s="34"/>
      <c r="R99" s="64"/>
      <c r="S99" s="64"/>
      <c r="T99" s="64"/>
      <c r="U99" s="64"/>
      <c r="V99" s="36"/>
      <c r="W99" s="58"/>
      <c r="X99" s="58"/>
    </row>
    <row r="100" spans="17:24" x14ac:dyDescent="0.25">
      <c r="Q100" s="34"/>
      <c r="R100" s="64"/>
      <c r="S100" s="64"/>
      <c r="T100" s="64"/>
      <c r="U100" s="64"/>
      <c r="V100" s="36"/>
      <c r="W100" s="58"/>
      <c r="X100" s="58"/>
    </row>
    <row r="101" spans="17:24" x14ac:dyDescent="0.25">
      <c r="Q101" s="34"/>
      <c r="R101" s="64"/>
      <c r="S101" s="64"/>
      <c r="T101" s="64"/>
      <c r="U101" s="64"/>
      <c r="V101" s="36"/>
      <c r="W101" s="58"/>
      <c r="X101" s="58"/>
    </row>
    <row r="102" spans="17:24" x14ac:dyDescent="0.25">
      <c r="Q102" s="34"/>
      <c r="R102" s="64"/>
      <c r="S102" s="64"/>
      <c r="T102" s="64"/>
      <c r="U102" s="64"/>
      <c r="V102" s="36"/>
      <c r="W102" s="58"/>
      <c r="X102" s="58"/>
    </row>
    <row r="103" spans="17:24" x14ac:dyDescent="0.25">
      <c r="Q103" s="34"/>
      <c r="R103" s="64"/>
      <c r="S103" s="64"/>
      <c r="T103" s="64"/>
      <c r="U103" s="64"/>
      <c r="V103" s="36"/>
      <c r="W103" s="58"/>
      <c r="X103" s="58"/>
    </row>
    <row r="104" spans="17:24" x14ac:dyDescent="0.25">
      <c r="Q104" s="34"/>
      <c r="R104" s="64"/>
      <c r="S104" s="64"/>
      <c r="T104" s="64"/>
      <c r="U104" s="64"/>
      <c r="V104" s="36"/>
      <c r="W104" s="58"/>
      <c r="X104" s="58"/>
    </row>
    <row r="105" spans="17:24" x14ac:dyDescent="0.25">
      <c r="Q105" s="34"/>
      <c r="R105" s="64"/>
      <c r="S105" s="64"/>
      <c r="T105" s="64"/>
      <c r="U105" s="64"/>
      <c r="V105" s="36"/>
      <c r="W105" s="58"/>
      <c r="X105" s="58"/>
    </row>
    <row r="106" spans="17:24" x14ac:dyDescent="0.25">
      <c r="Q106" s="34"/>
      <c r="R106" s="34"/>
      <c r="S106" s="34"/>
      <c r="T106" s="34"/>
      <c r="U106" s="34"/>
      <c r="V106" s="34"/>
      <c r="W106" s="34"/>
      <c r="X106" s="34"/>
    </row>
    <row r="107" spans="17:24" x14ac:dyDescent="0.25">
      <c r="Q107" s="34"/>
      <c r="R107" s="61"/>
      <c r="S107" s="61"/>
      <c r="T107" s="61"/>
      <c r="U107" s="61"/>
      <c r="V107" s="34"/>
      <c r="W107" s="61"/>
      <c r="X107" s="61"/>
    </row>
    <row r="108" spans="17:24" x14ac:dyDescent="0.25">
      <c r="Q108" s="34"/>
      <c r="R108" s="34"/>
      <c r="S108" s="34"/>
      <c r="T108" s="34"/>
      <c r="U108" s="34"/>
      <c r="V108" s="34"/>
      <c r="W108" s="34"/>
      <c r="X108" s="34"/>
    </row>
  </sheetData>
  <mergeCells count="37">
    <mergeCell ref="B32:B34"/>
    <mergeCell ref="C32:E34"/>
    <mergeCell ref="B35:B36"/>
    <mergeCell ref="C35:E36"/>
    <mergeCell ref="B46:E46"/>
    <mergeCell ref="B37:B39"/>
    <mergeCell ref="C37:E39"/>
    <mergeCell ref="B40:B42"/>
    <mergeCell ref="C40:E42"/>
    <mergeCell ref="B43:B45"/>
    <mergeCell ref="C43:E45"/>
    <mergeCell ref="B28:B29"/>
    <mergeCell ref="C28:E29"/>
    <mergeCell ref="L28:L29"/>
    <mergeCell ref="M28:M29"/>
    <mergeCell ref="B30:B31"/>
    <mergeCell ref="C30:E31"/>
    <mergeCell ref="N28:N29"/>
    <mergeCell ref="C21:E21"/>
    <mergeCell ref="C22:E22"/>
    <mergeCell ref="C23:E23"/>
    <mergeCell ref="C24:E24"/>
    <mergeCell ref="C25:E25"/>
    <mergeCell ref="C26:E26"/>
    <mergeCell ref="C27:E27"/>
    <mergeCell ref="C20:E20"/>
    <mergeCell ref="B2:C2"/>
    <mergeCell ref="D2:O2"/>
    <mergeCell ref="B3:C3"/>
    <mergeCell ref="D3:O3"/>
    <mergeCell ref="B4:C4"/>
    <mergeCell ref="D4:O4"/>
    <mergeCell ref="B5:C5"/>
    <mergeCell ref="D5:O5"/>
    <mergeCell ref="B7:C7"/>
    <mergeCell ref="B11:C11"/>
    <mergeCell ref="C19:E1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X108"/>
  <sheetViews>
    <sheetView topLeftCell="A25" zoomScale="70" zoomScaleNormal="70" workbookViewId="0">
      <selection activeCell="C30" sqref="C30:E31"/>
    </sheetView>
  </sheetViews>
  <sheetFormatPr defaultRowHeight="15.75" x14ac:dyDescent="0.25"/>
  <cols>
    <col min="1" max="1" width="4" style="28" customWidth="1"/>
    <col min="2" max="2" width="15.7109375" style="28" customWidth="1"/>
    <col min="3" max="3" width="41.140625" style="28" customWidth="1"/>
    <col min="4" max="4" width="9.140625" style="28" customWidth="1"/>
    <col min="5" max="5" width="11.42578125" style="28" customWidth="1"/>
    <col min="6" max="6" width="6.5703125" style="28" customWidth="1"/>
    <col min="7" max="7" width="13.42578125" style="28" customWidth="1"/>
    <col min="8" max="8" width="11.7109375" style="28" customWidth="1"/>
    <col min="9" max="9" width="11.28515625" style="28" customWidth="1"/>
    <col min="10" max="10" width="5.42578125" style="28" customWidth="1"/>
    <col min="11" max="11" width="15.42578125" style="28" customWidth="1"/>
    <col min="12" max="13" width="11.5703125" style="28" customWidth="1"/>
    <col min="14" max="14" width="12" style="28" customWidth="1"/>
    <col min="15" max="15" width="5.28515625" style="28" customWidth="1"/>
    <col min="16" max="16" width="3.5703125" style="28" customWidth="1"/>
    <col min="17" max="17" width="15.85546875" style="28" customWidth="1"/>
    <col min="18" max="18" width="10.7109375" style="28" bestFit="1" customWidth="1"/>
    <col min="19" max="19" width="12.42578125" style="28" customWidth="1"/>
    <col min="20" max="20" width="13.140625" style="28" customWidth="1"/>
    <col min="21" max="21" width="14.7109375" style="28" customWidth="1"/>
    <col min="22" max="22" width="14" style="28" customWidth="1"/>
    <col min="23" max="23" width="17.85546875" style="28" customWidth="1"/>
    <col min="24" max="24" width="20.28515625" style="28" customWidth="1"/>
    <col min="25" max="16384" width="9.140625" style="28"/>
  </cols>
  <sheetData>
    <row r="1" spans="2:20" ht="16.5" thickBot="1" x14ac:dyDescent="0.3">
      <c r="P1" s="29"/>
    </row>
    <row r="2" spans="2:20" ht="33" customHeight="1" x14ac:dyDescent="0.25">
      <c r="B2" s="191" t="s">
        <v>36</v>
      </c>
      <c r="C2" s="192"/>
      <c r="D2" s="193" t="s">
        <v>230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4"/>
      <c r="P2" s="30"/>
    </row>
    <row r="3" spans="2:20" x14ac:dyDescent="0.25">
      <c r="B3" s="195" t="s">
        <v>37</v>
      </c>
      <c r="C3" s="196"/>
      <c r="D3" s="197" t="s">
        <v>294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9"/>
      <c r="P3" s="31"/>
    </row>
    <row r="4" spans="2:20" x14ac:dyDescent="0.25">
      <c r="B4" s="195" t="s">
        <v>38</v>
      </c>
      <c r="C4" s="196"/>
      <c r="D4" s="197" t="s">
        <v>274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9"/>
      <c r="P4" s="31"/>
    </row>
    <row r="5" spans="2:20" x14ac:dyDescent="0.25">
      <c r="B5" s="195" t="s">
        <v>39</v>
      </c>
      <c r="C5" s="196"/>
      <c r="D5" s="197" t="s">
        <v>259</v>
      </c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9"/>
      <c r="P5" s="31"/>
    </row>
    <row r="6" spans="2:20" x14ac:dyDescent="0.25">
      <c r="B6" s="32"/>
      <c r="C6" s="33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36"/>
    </row>
    <row r="7" spans="2:20" x14ac:dyDescent="0.25">
      <c r="B7" s="195" t="s">
        <v>40</v>
      </c>
      <c r="C7" s="196"/>
      <c r="D7" s="37" t="s">
        <v>41</v>
      </c>
      <c r="E7" s="38">
        <v>2017</v>
      </c>
      <c r="F7" s="39"/>
      <c r="G7" s="39"/>
      <c r="H7" s="39"/>
      <c r="I7" s="39"/>
      <c r="J7" s="39"/>
      <c r="K7" s="39"/>
      <c r="L7" s="39"/>
      <c r="M7" s="39"/>
      <c r="N7" s="39"/>
      <c r="O7" s="40"/>
      <c r="P7" s="39"/>
    </row>
    <row r="8" spans="2:20" x14ac:dyDescent="0.25">
      <c r="B8" s="41"/>
      <c r="C8" s="27"/>
      <c r="D8" s="42" t="s">
        <v>42</v>
      </c>
      <c r="E8" s="69">
        <v>124.58</v>
      </c>
      <c r="F8" s="39"/>
      <c r="G8" s="39"/>
      <c r="H8" s="39"/>
      <c r="I8" s="39"/>
      <c r="J8" s="39"/>
      <c r="K8" s="39"/>
      <c r="L8" s="39"/>
      <c r="M8" s="39"/>
      <c r="N8" s="39"/>
      <c r="O8" s="40"/>
      <c r="P8" s="39"/>
    </row>
    <row r="9" spans="2:20" x14ac:dyDescent="0.25">
      <c r="B9" s="41"/>
      <c r="C9" s="27"/>
      <c r="D9" s="42" t="s">
        <v>43</v>
      </c>
      <c r="E9" s="137">
        <v>7</v>
      </c>
      <c r="F9" s="39"/>
      <c r="G9" s="39"/>
      <c r="H9" s="39"/>
      <c r="I9" s="39"/>
      <c r="J9" s="39"/>
      <c r="K9" s="39"/>
      <c r="L9" s="39"/>
      <c r="M9" s="39"/>
      <c r="N9" s="39"/>
      <c r="O9" s="40"/>
      <c r="P9" s="39"/>
    </row>
    <row r="10" spans="2:20" x14ac:dyDescent="0.25">
      <c r="B10" s="41"/>
      <c r="C10" s="34"/>
      <c r="D10" s="34"/>
      <c r="E10" s="34"/>
      <c r="F10" s="36"/>
      <c r="G10" s="36"/>
      <c r="H10" s="36"/>
      <c r="I10" s="36"/>
      <c r="J10" s="36"/>
      <c r="K10" s="36"/>
      <c r="L10" s="36"/>
      <c r="M10" s="36"/>
      <c r="N10" s="36"/>
      <c r="O10" s="44"/>
      <c r="P10" s="36"/>
    </row>
    <row r="11" spans="2:20" x14ac:dyDescent="0.25">
      <c r="B11" s="195" t="s">
        <v>44</v>
      </c>
      <c r="C11" s="196"/>
      <c r="D11" s="37" t="s">
        <v>41</v>
      </c>
      <c r="E11" s="38">
        <v>2017</v>
      </c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39"/>
    </row>
    <row r="12" spans="2:20" ht="31.5" x14ac:dyDescent="0.25">
      <c r="B12" s="45"/>
      <c r="C12" s="46" t="s">
        <v>291</v>
      </c>
      <c r="D12" s="47" t="s">
        <v>42</v>
      </c>
      <c r="E12" s="43">
        <v>94.58</v>
      </c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39"/>
      <c r="T12" s="48"/>
    </row>
    <row r="13" spans="2:20" ht="47.25" x14ac:dyDescent="0.25">
      <c r="B13" s="45"/>
      <c r="C13" s="46" t="s">
        <v>292</v>
      </c>
      <c r="D13" s="47" t="s">
        <v>42</v>
      </c>
      <c r="E13" s="43">
        <v>17</v>
      </c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39"/>
      <c r="T13" s="48"/>
    </row>
    <row r="14" spans="2:20" ht="63.75" customHeight="1" x14ac:dyDescent="0.25">
      <c r="B14" s="45"/>
      <c r="C14" s="46" t="s">
        <v>293</v>
      </c>
      <c r="D14" s="47" t="s">
        <v>42</v>
      </c>
      <c r="E14" s="43">
        <v>13</v>
      </c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39"/>
      <c r="T14" s="48"/>
    </row>
    <row r="15" spans="2:20" x14ac:dyDescent="0.25">
      <c r="B15" s="45"/>
      <c r="C15" s="34"/>
      <c r="D15" s="34"/>
      <c r="E15" s="34"/>
      <c r="F15" s="39"/>
      <c r="G15" s="39"/>
      <c r="H15" s="39"/>
      <c r="I15" s="39"/>
      <c r="J15" s="39"/>
      <c r="K15" s="39"/>
      <c r="L15" s="39"/>
      <c r="M15" s="39"/>
      <c r="N15" s="39"/>
      <c r="O15" s="40"/>
      <c r="P15" s="39"/>
      <c r="T15" s="48"/>
    </row>
    <row r="16" spans="2:20" ht="16.5" thickBot="1" x14ac:dyDescent="0.3">
      <c r="B16" s="49"/>
      <c r="C16" s="50"/>
      <c r="D16" s="50"/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2"/>
      <c r="P16" s="39"/>
      <c r="T16" s="48"/>
    </row>
    <row r="17" spans="2:22" ht="18" customHeight="1" thickBot="1" x14ac:dyDescent="0.3">
      <c r="T17" s="53"/>
    </row>
    <row r="18" spans="2:22" ht="23.25" customHeight="1" x14ac:dyDescent="0.25"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T18" s="34"/>
      <c r="U18" s="153"/>
      <c r="V18" s="34"/>
    </row>
    <row r="19" spans="2:22" ht="75" customHeight="1" x14ac:dyDescent="0.25">
      <c r="B19" s="154" t="s">
        <v>14</v>
      </c>
      <c r="C19" s="189" t="s">
        <v>51</v>
      </c>
      <c r="D19" s="189"/>
      <c r="E19" s="189"/>
      <c r="F19" s="34"/>
      <c r="G19" s="34"/>
      <c r="H19" s="34"/>
      <c r="I19" s="34"/>
      <c r="J19" s="34"/>
      <c r="K19" s="34"/>
      <c r="L19" s="34"/>
      <c r="M19" s="34"/>
      <c r="N19" s="34"/>
      <c r="O19" s="35"/>
      <c r="T19" s="34"/>
      <c r="U19" s="58"/>
      <c r="V19" s="34"/>
    </row>
    <row r="20" spans="2:22" ht="30" customHeight="1" x14ac:dyDescent="0.25">
      <c r="B20" s="154" t="s">
        <v>17</v>
      </c>
      <c r="C20" s="189" t="s">
        <v>52</v>
      </c>
      <c r="D20" s="189"/>
      <c r="E20" s="189"/>
      <c r="F20" s="34"/>
      <c r="G20" s="34"/>
      <c r="H20" s="34"/>
      <c r="I20" s="34"/>
      <c r="J20" s="34"/>
      <c r="K20" s="34"/>
      <c r="L20" s="34"/>
      <c r="M20" s="34"/>
      <c r="N20" s="34"/>
      <c r="O20" s="35"/>
      <c r="T20" s="34"/>
      <c r="U20" s="58"/>
      <c r="V20" s="34"/>
    </row>
    <row r="21" spans="2:22" ht="76.5" customHeight="1" x14ac:dyDescent="0.25">
      <c r="B21" s="154" t="s">
        <v>15</v>
      </c>
      <c r="C21" s="189" t="s">
        <v>53</v>
      </c>
      <c r="D21" s="189"/>
      <c r="E21" s="189"/>
      <c r="F21" s="34"/>
      <c r="G21" s="34"/>
      <c r="H21" s="34"/>
      <c r="I21" s="34"/>
      <c r="J21" s="34"/>
      <c r="K21" s="34"/>
      <c r="L21" s="34"/>
      <c r="M21" s="34"/>
      <c r="N21" s="34"/>
      <c r="O21" s="35"/>
      <c r="T21" s="34"/>
      <c r="U21" s="58"/>
      <c r="V21" s="34"/>
    </row>
    <row r="22" spans="2:22" ht="59.25" customHeight="1" x14ac:dyDescent="0.25">
      <c r="B22" s="154" t="s">
        <v>54</v>
      </c>
      <c r="C22" s="189" t="s">
        <v>55</v>
      </c>
      <c r="D22" s="189"/>
      <c r="E22" s="189"/>
      <c r="F22" s="34"/>
      <c r="G22" s="34"/>
      <c r="H22" s="34"/>
      <c r="I22" s="34"/>
      <c r="J22" s="34"/>
      <c r="K22" s="34"/>
      <c r="L22" s="34"/>
      <c r="M22" s="34"/>
      <c r="N22" s="34"/>
      <c r="O22" s="35"/>
      <c r="T22" s="34"/>
      <c r="U22" s="58"/>
      <c r="V22" s="34"/>
    </row>
    <row r="23" spans="2:22" ht="19.5" customHeight="1" x14ac:dyDescent="0.25">
      <c r="B23" s="154" t="s">
        <v>56</v>
      </c>
      <c r="C23" s="189" t="s">
        <v>57</v>
      </c>
      <c r="D23" s="189"/>
      <c r="E23" s="189"/>
      <c r="F23" s="34"/>
      <c r="G23" s="34"/>
      <c r="H23" s="34"/>
      <c r="I23" s="34"/>
      <c r="J23" s="34"/>
      <c r="K23" s="34"/>
      <c r="L23" s="34"/>
      <c r="M23" s="34"/>
      <c r="N23" s="34"/>
      <c r="O23" s="35"/>
      <c r="T23" s="34"/>
      <c r="U23" s="58"/>
      <c r="V23" s="34"/>
    </row>
    <row r="24" spans="2:22" ht="32.25" customHeight="1" x14ac:dyDescent="0.25">
      <c r="B24" s="154" t="s">
        <v>58</v>
      </c>
      <c r="C24" s="189" t="s">
        <v>59</v>
      </c>
      <c r="D24" s="189"/>
      <c r="E24" s="189"/>
      <c r="F24" s="34"/>
      <c r="G24" s="34"/>
      <c r="H24" s="34"/>
      <c r="I24" s="34"/>
      <c r="J24" s="34"/>
      <c r="K24" s="34"/>
      <c r="L24" s="34"/>
      <c r="M24" s="34"/>
      <c r="N24" s="34"/>
      <c r="O24" s="35"/>
      <c r="T24" s="34"/>
      <c r="U24" s="58"/>
      <c r="V24" s="34"/>
    </row>
    <row r="25" spans="2:22" ht="16.5" customHeight="1" x14ac:dyDescent="0.25">
      <c r="B25" s="154" t="s">
        <v>60</v>
      </c>
      <c r="C25" s="189" t="s">
        <v>61</v>
      </c>
      <c r="D25" s="189"/>
      <c r="E25" s="189"/>
      <c r="F25" s="34"/>
      <c r="G25" s="34"/>
      <c r="H25" s="34"/>
      <c r="I25" s="34"/>
      <c r="J25" s="34"/>
      <c r="K25" s="34"/>
      <c r="L25" s="34"/>
      <c r="M25" s="34"/>
      <c r="N25" s="34"/>
      <c r="O25" s="35"/>
      <c r="T25" s="34"/>
      <c r="U25" s="58"/>
      <c r="V25" s="34"/>
    </row>
    <row r="26" spans="2:22" x14ac:dyDescent="0.25">
      <c r="B26" s="154" t="s">
        <v>62</v>
      </c>
      <c r="C26" s="189" t="s">
        <v>63</v>
      </c>
      <c r="D26" s="189"/>
      <c r="E26" s="189"/>
      <c r="F26" s="34"/>
      <c r="G26" s="34"/>
      <c r="H26" s="34"/>
      <c r="I26" s="34"/>
      <c r="J26" s="34"/>
      <c r="K26" s="34"/>
      <c r="L26" s="34"/>
      <c r="M26" s="34"/>
      <c r="N26" s="34"/>
      <c r="O26" s="35"/>
      <c r="T26" s="34"/>
      <c r="U26" s="58"/>
      <c r="V26" s="34"/>
    </row>
    <row r="27" spans="2:22" ht="78.75" customHeight="1" x14ac:dyDescent="0.25">
      <c r="B27" s="154" t="s">
        <v>64</v>
      </c>
      <c r="C27" s="189" t="s">
        <v>65</v>
      </c>
      <c r="D27" s="189"/>
      <c r="E27" s="189"/>
      <c r="F27" s="34"/>
      <c r="G27" s="34"/>
      <c r="H27" s="34"/>
      <c r="I27" s="34"/>
      <c r="J27" s="34"/>
      <c r="K27" s="34"/>
      <c r="L27" s="34"/>
      <c r="M27" s="34"/>
      <c r="N27" s="34"/>
      <c r="O27" s="35"/>
      <c r="T27" s="34"/>
      <c r="U27" s="58"/>
      <c r="V27" s="34"/>
    </row>
    <row r="28" spans="2:22" ht="18" customHeight="1" x14ac:dyDescent="0.25">
      <c r="B28" s="179" t="s">
        <v>66</v>
      </c>
      <c r="C28" s="189" t="s">
        <v>67</v>
      </c>
      <c r="D28" s="189"/>
      <c r="E28" s="189"/>
      <c r="F28" s="34"/>
      <c r="G28" s="34"/>
      <c r="H28" s="34"/>
      <c r="I28" s="34"/>
      <c r="J28" s="34"/>
      <c r="K28" s="34"/>
      <c r="L28" s="177" t="s">
        <v>45</v>
      </c>
      <c r="M28" s="175" t="s">
        <v>190</v>
      </c>
      <c r="N28" s="177" t="s">
        <v>46</v>
      </c>
      <c r="O28" s="35"/>
      <c r="T28" s="34"/>
      <c r="U28" s="58"/>
      <c r="V28" s="34"/>
    </row>
    <row r="29" spans="2:22" ht="18" customHeight="1" x14ac:dyDescent="0.25">
      <c r="B29" s="179"/>
      <c r="C29" s="189"/>
      <c r="D29" s="189"/>
      <c r="E29" s="189"/>
      <c r="F29" s="34"/>
      <c r="G29" s="34"/>
      <c r="H29" s="153" t="s">
        <v>45</v>
      </c>
      <c r="I29" s="153" t="s">
        <v>46</v>
      </c>
      <c r="J29" s="34"/>
      <c r="K29" s="34"/>
      <c r="L29" s="178"/>
      <c r="M29" s="176"/>
      <c r="N29" s="178"/>
      <c r="O29" s="35"/>
      <c r="T29" s="34"/>
      <c r="U29" s="58"/>
      <c r="V29" s="34"/>
    </row>
    <row r="30" spans="2:22" ht="18" customHeight="1" x14ac:dyDescent="0.25">
      <c r="B30" s="179" t="s">
        <v>68</v>
      </c>
      <c r="C30" s="180" t="s">
        <v>69</v>
      </c>
      <c r="D30" s="181"/>
      <c r="E30" s="182"/>
      <c r="F30" s="34"/>
      <c r="G30" s="59" t="s">
        <v>47</v>
      </c>
      <c r="H30" s="43">
        <v>29.379999999999995</v>
      </c>
      <c r="I30" s="68">
        <v>40</v>
      </c>
      <c r="J30" s="34"/>
      <c r="K30" s="27" t="s">
        <v>14</v>
      </c>
      <c r="L30" s="43">
        <v>9.3699999999999992</v>
      </c>
      <c r="M30" s="123">
        <v>9.0459999999999994</v>
      </c>
      <c r="N30" s="60">
        <v>10</v>
      </c>
      <c r="O30" s="35"/>
      <c r="Q30" s="166">
        <f>L30-M30</f>
        <v>0.32399999999999984</v>
      </c>
      <c r="T30" s="34"/>
      <c r="U30" s="58"/>
      <c r="V30" s="34"/>
    </row>
    <row r="31" spans="2:22" ht="18" customHeight="1" x14ac:dyDescent="0.25">
      <c r="B31" s="179"/>
      <c r="C31" s="186"/>
      <c r="D31" s="187"/>
      <c r="E31" s="188"/>
      <c r="F31" s="34"/>
      <c r="G31" s="59" t="s">
        <v>48</v>
      </c>
      <c r="H31" s="43">
        <v>47.400000000000006</v>
      </c>
      <c r="I31" s="68">
        <v>70</v>
      </c>
      <c r="J31" s="34"/>
      <c r="K31" s="27" t="s">
        <v>17</v>
      </c>
      <c r="L31" s="43">
        <v>8.4</v>
      </c>
      <c r="M31" s="123">
        <v>8.060666666666668</v>
      </c>
      <c r="N31" s="60">
        <v>10</v>
      </c>
      <c r="O31" s="35"/>
      <c r="Q31" s="166">
        <f t="shared" ref="Q31:Q45" si="0">L31-M31</f>
        <v>0.33933333333333238</v>
      </c>
      <c r="T31" s="34"/>
      <c r="U31" s="58"/>
      <c r="V31" s="34"/>
    </row>
    <row r="32" spans="2:22" ht="18" customHeight="1" x14ac:dyDescent="0.25">
      <c r="B32" s="179" t="s">
        <v>70</v>
      </c>
      <c r="C32" s="180" t="s">
        <v>71</v>
      </c>
      <c r="D32" s="181"/>
      <c r="E32" s="182"/>
      <c r="F32" s="34"/>
      <c r="G32" s="59" t="s">
        <v>49</v>
      </c>
      <c r="H32" s="43">
        <v>19.75</v>
      </c>
      <c r="I32" s="68">
        <v>20</v>
      </c>
      <c r="J32" s="34"/>
      <c r="K32" s="27" t="s">
        <v>15</v>
      </c>
      <c r="L32" s="43">
        <v>7.35</v>
      </c>
      <c r="M32" s="123">
        <v>7.6726666666666672</v>
      </c>
      <c r="N32" s="60">
        <v>10</v>
      </c>
      <c r="O32" s="35"/>
      <c r="Q32" s="166">
        <f t="shared" si="0"/>
        <v>-0.32266666666666755</v>
      </c>
      <c r="T32" s="34"/>
      <c r="U32" s="58"/>
      <c r="V32" s="34"/>
    </row>
    <row r="33" spans="1:22" ht="18" customHeight="1" x14ac:dyDescent="0.25">
      <c r="B33" s="179"/>
      <c r="C33" s="183"/>
      <c r="D33" s="184"/>
      <c r="E33" s="185"/>
      <c r="F33" s="34"/>
      <c r="G33" s="59" t="s">
        <v>50</v>
      </c>
      <c r="H33" s="43">
        <v>28.049999999999997</v>
      </c>
      <c r="I33" s="68">
        <v>30</v>
      </c>
      <c r="J33" s="34"/>
      <c r="K33" s="27" t="s">
        <v>16</v>
      </c>
      <c r="L33" s="43">
        <v>4.26</v>
      </c>
      <c r="M33" s="123">
        <v>4.8333333333333321</v>
      </c>
      <c r="N33" s="60">
        <v>10</v>
      </c>
      <c r="O33" s="35"/>
      <c r="Q33" s="166">
        <f t="shared" si="0"/>
        <v>-0.57333333333333236</v>
      </c>
      <c r="T33" s="34"/>
      <c r="U33" s="58"/>
      <c r="V33" s="34"/>
    </row>
    <row r="34" spans="1:22" ht="22.5" customHeight="1" x14ac:dyDescent="0.25">
      <c r="B34" s="179"/>
      <c r="C34" s="186"/>
      <c r="D34" s="187"/>
      <c r="E34" s="188"/>
      <c r="F34" s="34"/>
      <c r="G34" s="34"/>
      <c r="H34" s="69">
        <f>SUM(H30:H33)</f>
        <v>124.58</v>
      </c>
      <c r="I34" s="69">
        <f>SUM(I30:I33)</f>
        <v>160</v>
      </c>
      <c r="J34" s="34"/>
      <c r="K34" s="27" t="s">
        <v>20</v>
      </c>
      <c r="L34" s="43">
        <v>5.81</v>
      </c>
      <c r="M34" s="123">
        <v>6.7453333333333338</v>
      </c>
      <c r="N34" s="60">
        <v>10</v>
      </c>
      <c r="O34" s="35"/>
      <c r="Q34" s="171">
        <f t="shared" si="0"/>
        <v>-0.93533333333333424</v>
      </c>
      <c r="T34" s="34"/>
      <c r="U34" s="58"/>
      <c r="V34" s="34"/>
    </row>
    <row r="35" spans="1:22" ht="24.75" customHeight="1" x14ac:dyDescent="0.25">
      <c r="B35" s="173" t="s">
        <v>72</v>
      </c>
      <c r="C35" s="180" t="s">
        <v>73</v>
      </c>
      <c r="D35" s="181"/>
      <c r="E35" s="182"/>
      <c r="F35" s="34"/>
      <c r="G35" s="34"/>
      <c r="J35" s="34"/>
      <c r="K35" s="136" t="s">
        <v>23</v>
      </c>
      <c r="L35" s="43">
        <v>8.31</v>
      </c>
      <c r="M35" s="123">
        <v>8.3053333333333335</v>
      </c>
      <c r="N35" s="60">
        <v>10</v>
      </c>
      <c r="O35" s="35"/>
      <c r="Q35" s="166">
        <f t="shared" si="0"/>
        <v>4.6666666666670409E-3</v>
      </c>
      <c r="T35" s="34"/>
      <c r="U35" s="58"/>
      <c r="V35" s="34"/>
    </row>
    <row r="36" spans="1:22" ht="18" customHeight="1" x14ac:dyDescent="0.25">
      <c r="B36" s="174"/>
      <c r="C36" s="186"/>
      <c r="D36" s="187"/>
      <c r="E36" s="188"/>
      <c r="F36" s="34"/>
      <c r="G36" s="62"/>
      <c r="H36" s="67"/>
      <c r="I36" s="67"/>
      <c r="J36" s="34"/>
      <c r="K36" s="27" t="s">
        <v>22</v>
      </c>
      <c r="L36" s="43">
        <v>5.39</v>
      </c>
      <c r="M36" s="123">
        <v>4.9426666666666668</v>
      </c>
      <c r="N36" s="60">
        <v>10</v>
      </c>
      <c r="O36" s="35"/>
      <c r="Q36" s="166">
        <f t="shared" si="0"/>
        <v>0.44733333333333292</v>
      </c>
      <c r="T36" s="34"/>
      <c r="U36" s="58"/>
      <c r="V36" s="34"/>
    </row>
    <row r="37" spans="1:22" ht="18" customHeight="1" x14ac:dyDescent="0.25">
      <c r="B37" s="173" t="s">
        <v>74</v>
      </c>
      <c r="C37" s="180" t="s">
        <v>75</v>
      </c>
      <c r="D37" s="181"/>
      <c r="E37" s="182"/>
      <c r="F37" s="34"/>
      <c r="G37" s="34"/>
      <c r="H37" s="36"/>
      <c r="I37" s="36"/>
      <c r="J37" s="34"/>
      <c r="K37" s="27" t="s">
        <v>18</v>
      </c>
      <c r="L37" s="43">
        <v>6.27</v>
      </c>
      <c r="M37" s="123">
        <v>6.4053333333333331</v>
      </c>
      <c r="N37" s="60">
        <v>10</v>
      </c>
      <c r="O37" s="35"/>
      <c r="Q37" s="166">
        <f t="shared" si="0"/>
        <v>-0.13533333333333353</v>
      </c>
      <c r="T37" s="34"/>
      <c r="U37" s="58"/>
      <c r="V37" s="34"/>
    </row>
    <row r="38" spans="1:22" ht="18" customHeight="1" x14ac:dyDescent="0.25">
      <c r="B38" s="190"/>
      <c r="C38" s="183"/>
      <c r="D38" s="184"/>
      <c r="E38" s="185"/>
      <c r="F38" s="34"/>
      <c r="G38" s="34"/>
      <c r="H38" s="34"/>
      <c r="I38" s="34"/>
      <c r="J38" s="34"/>
      <c r="K38" s="27" t="s">
        <v>21</v>
      </c>
      <c r="L38" s="43">
        <v>7.39</v>
      </c>
      <c r="M38" s="123">
        <v>7.0166666666666666</v>
      </c>
      <c r="N38" s="60">
        <v>10</v>
      </c>
      <c r="O38" s="35"/>
      <c r="Q38" s="166">
        <f t="shared" si="0"/>
        <v>0.37333333333333307</v>
      </c>
      <c r="T38" s="34"/>
      <c r="U38" s="58"/>
      <c r="V38" s="34"/>
    </row>
    <row r="39" spans="1:22" ht="18" customHeight="1" x14ac:dyDescent="0.25">
      <c r="B39" s="174"/>
      <c r="C39" s="186"/>
      <c r="D39" s="187"/>
      <c r="E39" s="188"/>
      <c r="F39" s="34"/>
      <c r="G39" s="34"/>
      <c r="H39" s="34"/>
      <c r="I39" s="34"/>
      <c r="J39" s="34"/>
      <c r="K39" s="27" t="s">
        <v>19</v>
      </c>
      <c r="L39" s="43">
        <v>8</v>
      </c>
      <c r="M39" s="123">
        <v>7.3226666666666658</v>
      </c>
      <c r="N39" s="60">
        <v>10</v>
      </c>
      <c r="O39" s="35"/>
      <c r="Q39" s="166">
        <f t="shared" si="0"/>
        <v>0.67733333333333423</v>
      </c>
      <c r="T39" s="34"/>
      <c r="U39" s="58"/>
      <c r="V39" s="34"/>
    </row>
    <row r="40" spans="1:22" ht="18" customHeight="1" x14ac:dyDescent="0.25">
      <c r="B40" s="173" t="s">
        <v>76</v>
      </c>
      <c r="C40" s="180" t="s">
        <v>77</v>
      </c>
      <c r="D40" s="181"/>
      <c r="E40" s="182"/>
      <c r="F40" s="34"/>
      <c r="G40" s="34"/>
      <c r="H40" s="34"/>
      <c r="I40" s="34"/>
      <c r="J40" s="34"/>
      <c r="K40" s="27" t="s">
        <v>24</v>
      </c>
      <c r="L40" s="43">
        <v>6.23</v>
      </c>
      <c r="M40" s="123">
        <v>8.0386666666666677</v>
      </c>
      <c r="N40" s="60">
        <v>10</v>
      </c>
      <c r="O40" s="35"/>
      <c r="Q40" s="171">
        <f t="shared" si="0"/>
        <v>-1.8086666666666673</v>
      </c>
      <c r="T40" s="34"/>
      <c r="U40" s="58"/>
      <c r="V40" s="34"/>
    </row>
    <row r="41" spans="1:22" ht="18" customHeight="1" x14ac:dyDescent="0.25">
      <c r="B41" s="190"/>
      <c r="C41" s="183"/>
      <c r="D41" s="184"/>
      <c r="E41" s="185"/>
      <c r="F41" s="34"/>
      <c r="G41" s="34"/>
      <c r="H41" s="34"/>
      <c r="I41" s="34"/>
      <c r="J41" s="34"/>
      <c r="K41" s="27" t="s">
        <v>25</v>
      </c>
      <c r="L41" s="43">
        <v>9.9</v>
      </c>
      <c r="M41" s="123">
        <v>9.5986666666666665</v>
      </c>
      <c r="N41" s="60">
        <v>10</v>
      </c>
      <c r="O41" s="35"/>
      <c r="Q41" s="166">
        <f t="shared" si="0"/>
        <v>0.3013333333333339</v>
      </c>
      <c r="T41" s="34"/>
      <c r="U41" s="58"/>
      <c r="V41" s="34"/>
    </row>
    <row r="42" spans="1:22" ht="18" customHeight="1" x14ac:dyDescent="0.25">
      <c r="B42" s="190"/>
      <c r="C42" s="186"/>
      <c r="D42" s="187"/>
      <c r="E42" s="188"/>
      <c r="F42" s="34"/>
      <c r="G42" s="34"/>
      <c r="H42" s="34"/>
      <c r="I42" s="34"/>
      <c r="J42" s="34"/>
      <c r="K42" s="27" t="s">
        <v>26</v>
      </c>
      <c r="L42" s="43">
        <v>9.85</v>
      </c>
      <c r="M42" s="123">
        <v>9.5933333333333319</v>
      </c>
      <c r="N42" s="60">
        <v>10</v>
      </c>
      <c r="O42" s="35"/>
      <c r="Q42" s="166">
        <f t="shared" si="0"/>
        <v>0.25666666666666771</v>
      </c>
      <c r="T42" s="34"/>
      <c r="U42" s="58"/>
      <c r="V42" s="34"/>
    </row>
    <row r="43" spans="1:22" ht="18" customHeight="1" x14ac:dyDescent="0.25">
      <c r="B43" s="173" t="s">
        <v>78</v>
      </c>
      <c r="C43" s="180" t="s">
        <v>79</v>
      </c>
      <c r="D43" s="181"/>
      <c r="E43" s="182"/>
      <c r="F43" s="34"/>
      <c r="G43" s="34"/>
      <c r="H43" s="34"/>
      <c r="I43" s="34"/>
      <c r="J43" s="34"/>
      <c r="K43" s="27" t="s">
        <v>27</v>
      </c>
      <c r="L43" s="43">
        <v>8.92</v>
      </c>
      <c r="M43" s="123">
        <v>9.059333333333333</v>
      </c>
      <c r="N43" s="60">
        <v>10</v>
      </c>
      <c r="O43" s="35"/>
      <c r="Q43" s="166">
        <f t="shared" si="0"/>
        <v>-0.13933333333333309</v>
      </c>
      <c r="T43" s="34"/>
      <c r="U43" s="58"/>
      <c r="V43" s="34"/>
    </row>
    <row r="44" spans="1:22" ht="18" customHeight="1" x14ac:dyDescent="0.25">
      <c r="B44" s="190"/>
      <c r="C44" s="183"/>
      <c r="D44" s="184"/>
      <c r="E44" s="185"/>
      <c r="F44" s="34"/>
      <c r="G44" s="34"/>
      <c r="H44" s="34"/>
      <c r="I44" s="34"/>
      <c r="J44" s="34"/>
      <c r="K44" s="27" t="s">
        <v>29</v>
      </c>
      <c r="L44" s="43">
        <v>9.23</v>
      </c>
      <c r="M44" s="123">
        <v>9.1639999999999997</v>
      </c>
      <c r="N44" s="60">
        <v>10</v>
      </c>
      <c r="O44" s="35"/>
      <c r="Q44" s="166">
        <f t="shared" si="0"/>
        <v>6.6000000000000725E-2</v>
      </c>
      <c r="T44" s="34"/>
      <c r="U44" s="58"/>
      <c r="V44" s="34"/>
    </row>
    <row r="45" spans="1:22" ht="18" customHeight="1" x14ac:dyDescent="0.25">
      <c r="B45" s="190"/>
      <c r="C45" s="186"/>
      <c r="D45" s="187"/>
      <c r="E45" s="188"/>
      <c r="F45" s="34"/>
      <c r="G45" s="34"/>
      <c r="H45" s="34"/>
      <c r="I45" s="34"/>
      <c r="J45" s="34"/>
      <c r="K45" s="27" t="s">
        <v>28</v>
      </c>
      <c r="L45" s="43">
        <v>9.9</v>
      </c>
      <c r="M45" s="123">
        <v>9.5613333333333319</v>
      </c>
      <c r="N45" s="60">
        <v>10</v>
      </c>
      <c r="O45" s="35"/>
      <c r="Q45" s="166">
        <f t="shared" si="0"/>
        <v>0.33866666666666845</v>
      </c>
      <c r="T45" s="34"/>
      <c r="U45" s="58"/>
      <c r="V45" s="34"/>
    </row>
    <row r="46" spans="1:22" ht="16.5" customHeight="1" x14ac:dyDescent="0.25">
      <c r="B46" s="200"/>
      <c r="C46" s="201"/>
      <c r="D46" s="201"/>
      <c r="E46" s="202"/>
      <c r="F46" s="34"/>
      <c r="G46" s="34"/>
      <c r="H46" s="34"/>
      <c r="I46" s="34"/>
      <c r="J46" s="34"/>
      <c r="K46" s="34"/>
      <c r="L46" s="63">
        <f>SUM(L30:L45)</f>
        <v>124.58000000000001</v>
      </c>
      <c r="M46" s="63">
        <f>SUM(M30:M45)</f>
        <v>125.366</v>
      </c>
      <c r="N46" s="63">
        <v>180</v>
      </c>
      <c r="O46" s="35"/>
      <c r="Q46" s="29"/>
      <c r="T46" s="34"/>
      <c r="U46" s="58"/>
      <c r="V46" s="34"/>
    </row>
    <row r="47" spans="1:22" ht="4.5" customHeight="1" thickBot="1" x14ac:dyDescent="0.3"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65"/>
      <c r="T47" s="34"/>
      <c r="U47" s="58"/>
      <c r="V47" s="34"/>
    </row>
    <row r="48" spans="1:22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T48" s="34"/>
      <c r="U48" s="58"/>
      <c r="V48" s="34"/>
    </row>
    <row r="49" spans="1:24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T49" s="34"/>
      <c r="U49" s="34"/>
      <c r="V49" s="34"/>
    </row>
    <row r="50" spans="1:24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T50" s="34"/>
      <c r="U50" s="61"/>
      <c r="V50" s="34"/>
    </row>
    <row r="51" spans="1:24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T51" s="34"/>
      <c r="U51" s="34"/>
      <c r="V51" s="34"/>
    </row>
    <row r="52" spans="1:24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T52" s="34"/>
      <c r="U52" s="34"/>
      <c r="V52" s="34"/>
    </row>
    <row r="53" spans="1:24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24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24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24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24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1:24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153"/>
      <c r="S58" s="153"/>
      <c r="T58" s="153"/>
      <c r="U58" s="153"/>
      <c r="V58" s="153"/>
      <c r="W58" s="153"/>
      <c r="X58" s="153"/>
    </row>
    <row r="59" spans="1:24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64"/>
      <c r="S59" s="64"/>
      <c r="T59" s="64"/>
      <c r="U59" s="64"/>
      <c r="V59" s="36"/>
      <c r="W59" s="58"/>
      <c r="X59" s="58"/>
    </row>
    <row r="60" spans="1:24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64"/>
      <c r="S60" s="64"/>
      <c r="T60" s="64"/>
      <c r="U60" s="64"/>
      <c r="V60" s="36"/>
      <c r="W60" s="58"/>
      <c r="X60" s="58"/>
    </row>
    <row r="61" spans="1:24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64"/>
      <c r="S61" s="64"/>
      <c r="T61" s="64"/>
      <c r="U61" s="64"/>
      <c r="V61" s="36"/>
      <c r="W61" s="58"/>
      <c r="X61" s="58"/>
    </row>
    <row r="62" spans="1:24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64"/>
      <c r="S62" s="64"/>
      <c r="T62" s="64"/>
      <c r="U62" s="64"/>
      <c r="V62" s="36"/>
      <c r="W62" s="58"/>
      <c r="X62" s="58"/>
    </row>
    <row r="63" spans="1:24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64"/>
      <c r="S63" s="64"/>
      <c r="T63" s="64"/>
      <c r="U63" s="64"/>
      <c r="V63" s="36"/>
      <c r="W63" s="58"/>
      <c r="X63" s="58"/>
    </row>
    <row r="64" spans="1:24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64"/>
      <c r="S64" s="64"/>
      <c r="T64" s="64"/>
      <c r="U64" s="64"/>
      <c r="V64" s="36"/>
      <c r="W64" s="58"/>
      <c r="X64" s="58"/>
    </row>
    <row r="65" spans="1:24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64"/>
      <c r="S65" s="64"/>
      <c r="T65" s="64"/>
      <c r="U65" s="64"/>
      <c r="V65" s="36"/>
      <c r="W65" s="58"/>
      <c r="X65" s="58"/>
    </row>
    <row r="66" spans="1:24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64"/>
      <c r="S66" s="64"/>
      <c r="T66" s="64"/>
      <c r="U66" s="64"/>
      <c r="V66" s="36"/>
      <c r="W66" s="58"/>
      <c r="X66" s="58"/>
    </row>
    <row r="67" spans="1:24" ht="2.25" customHeight="1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64"/>
      <c r="S67" s="64"/>
      <c r="T67" s="64"/>
      <c r="U67" s="64"/>
      <c r="V67" s="36"/>
      <c r="W67" s="58"/>
      <c r="X67" s="58"/>
    </row>
    <row r="68" spans="1:24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64"/>
      <c r="S68" s="64"/>
      <c r="T68" s="64"/>
      <c r="U68" s="64"/>
      <c r="V68" s="36"/>
      <c r="W68" s="58"/>
      <c r="X68" s="58"/>
    </row>
    <row r="69" spans="1:24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64"/>
      <c r="S69" s="64"/>
      <c r="T69" s="64"/>
      <c r="U69" s="64"/>
      <c r="V69" s="36"/>
      <c r="W69" s="58"/>
      <c r="X69" s="58"/>
    </row>
    <row r="70" spans="1:24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64"/>
      <c r="S70" s="64"/>
      <c r="T70" s="64"/>
      <c r="U70" s="64"/>
      <c r="V70" s="36"/>
      <c r="W70" s="58"/>
      <c r="X70" s="58"/>
    </row>
    <row r="71" spans="1:24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64"/>
      <c r="S71" s="64"/>
      <c r="T71" s="64"/>
      <c r="U71" s="64"/>
      <c r="V71" s="36"/>
      <c r="W71" s="58"/>
      <c r="X71" s="58"/>
    </row>
    <row r="72" spans="1:24" x14ac:dyDescent="0.25">
      <c r="Q72" s="34"/>
      <c r="R72" s="64"/>
      <c r="S72" s="64"/>
      <c r="T72" s="64"/>
      <c r="U72" s="64"/>
      <c r="V72" s="36"/>
      <c r="W72" s="58"/>
      <c r="X72" s="58"/>
    </row>
    <row r="73" spans="1:24" x14ac:dyDescent="0.25">
      <c r="Q73" s="34"/>
      <c r="R73" s="64"/>
      <c r="S73" s="64"/>
      <c r="T73" s="64"/>
      <c r="U73" s="64"/>
      <c r="V73" s="36"/>
      <c r="W73" s="58"/>
      <c r="X73" s="58"/>
    </row>
    <row r="74" spans="1:24" x14ac:dyDescent="0.25">
      <c r="Q74" s="34"/>
      <c r="R74" s="64"/>
      <c r="S74" s="64"/>
      <c r="T74" s="64"/>
      <c r="U74" s="64"/>
      <c r="V74" s="36"/>
      <c r="W74" s="58"/>
      <c r="X74" s="58"/>
    </row>
    <row r="75" spans="1:24" x14ac:dyDescent="0.25">
      <c r="Q75" s="34"/>
      <c r="R75" s="64"/>
      <c r="S75" s="64"/>
      <c r="T75" s="64"/>
      <c r="U75" s="64"/>
      <c r="V75" s="36"/>
      <c r="W75" s="58"/>
      <c r="X75" s="58"/>
    </row>
    <row r="76" spans="1:24" x14ac:dyDescent="0.25">
      <c r="Q76" s="34"/>
      <c r="R76" s="64"/>
      <c r="S76" s="64"/>
      <c r="T76" s="64"/>
      <c r="U76" s="64"/>
      <c r="V76" s="36"/>
      <c r="W76" s="58"/>
      <c r="X76" s="58"/>
    </row>
    <row r="77" spans="1:24" x14ac:dyDescent="0.25">
      <c r="Q77" s="34"/>
      <c r="R77" s="34"/>
      <c r="S77" s="34"/>
      <c r="T77" s="34"/>
      <c r="U77" s="34"/>
      <c r="V77" s="34"/>
      <c r="W77" s="34"/>
      <c r="X77" s="34"/>
    </row>
    <row r="78" spans="1:24" x14ac:dyDescent="0.25">
      <c r="Q78" s="34"/>
      <c r="R78" s="61"/>
      <c r="S78" s="61"/>
      <c r="T78" s="61"/>
      <c r="U78" s="61"/>
      <c r="V78" s="34"/>
      <c r="W78" s="61"/>
      <c r="X78" s="61"/>
    </row>
    <row r="79" spans="1:24" x14ac:dyDescent="0.25">
      <c r="Q79" s="34"/>
      <c r="R79" s="34"/>
      <c r="S79" s="34"/>
      <c r="T79" s="34"/>
      <c r="U79" s="34"/>
      <c r="V79" s="34"/>
      <c r="W79" s="34"/>
      <c r="X79" s="34"/>
    </row>
    <row r="80" spans="1:24" x14ac:dyDescent="0.25">
      <c r="Q80" s="34"/>
      <c r="R80" s="34"/>
      <c r="S80" s="34"/>
      <c r="T80" s="34"/>
      <c r="U80" s="34"/>
      <c r="V80" s="34"/>
      <c r="W80" s="34"/>
      <c r="X80" s="34"/>
    </row>
    <row r="81" spans="17:24" x14ac:dyDescent="0.25">
      <c r="Q81" s="34"/>
      <c r="R81" s="34"/>
      <c r="S81" s="34"/>
      <c r="T81" s="34"/>
      <c r="U81" s="34"/>
      <c r="V81" s="34"/>
      <c r="W81" s="34"/>
      <c r="X81" s="34"/>
    </row>
    <row r="82" spans="17:24" x14ac:dyDescent="0.25">
      <c r="Q82" s="34"/>
      <c r="R82" s="34"/>
      <c r="S82" s="34"/>
      <c r="T82" s="34"/>
      <c r="U82" s="34"/>
      <c r="V82" s="34"/>
      <c r="W82" s="34"/>
      <c r="X82" s="34"/>
    </row>
    <row r="83" spans="17:24" x14ac:dyDescent="0.25">
      <c r="Q83" s="34"/>
      <c r="R83" s="34"/>
      <c r="S83" s="34"/>
      <c r="T83" s="34"/>
      <c r="U83" s="34"/>
      <c r="V83" s="34"/>
      <c r="W83" s="34"/>
      <c r="X83" s="34"/>
    </row>
    <row r="84" spans="17:24" x14ac:dyDescent="0.25">
      <c r="Q84" s="34"/>
      <c r="R84" s="34"/>
      <c r="S84" s="34"/>
      <c r="T84" s="34"/>
      <c r="U84" s="34"/>
      <c r="V84" s="34"/>
      <c r="W84" s="34"/>
      <c r="X84" s="34"/>
    </row>
    <row r="85" spans="17:24" x14ac:dyDescent="0.25">
      <c r="Q85" s="34"/>
      <c r="R85" s="34"/>
      <c r="S85" s="34"/>
      <c r="T85" s="34"/>
      <c r="U85" s="34"/>
      <c r="V85" s="34"/>
      <c r="W85" s="34"/>
      <c r="X85" s="34"/>
    </row>
    <row r="86" spans="17:24" x14ac:dyDescent="0.25">
      <c r="Q86" s="34"/>
      <c r="R86" s="34"/>
      <c r="S86" s="34"/>
      <c r="T86" s="34"/>
      <c r="U86" s="34"/>
      <c r="V86" s="34"/>
      <c r="W86" s="34"/>
      <c r="X86" s="34"/>
    </row>
    <row r="87" spans="17:24" x14ac:dyDescent="0.25">
      <c r="Q87" s="34"/>
      <c r="R87" s="153"/>
      <c r="S87" s="153"/>
      <c r="T87" s="153"/>
      <c r="U87" s="153"/>
      <c r="V87" s="153"/>
      <c r="W87" s="153"/>
      <c r="X87" s="153"/>
    </row>
    <row r="88" spans="17:24" x14ac:dyDescent="0.25">
      <c r="Q88" s="34"/>
      <c r="R88" s="64"/>
      <c r="S88" s="64"/>
      <c r="T88" s="64"/>
      <c r="U88" s="64"/>
      <c r="V88" s="36"/>
      <c r="W88" s="58"/>
      <c r="X88" s="58"/>
    </row>
    <row r="89" spans="17:24" x14ac:dyDescent="0.25">
      <c r="Q89" s="34"/>
      <c r="R89" s="64"/>
      <c r="S89" s="64"/>
      <c r="T89" s="64"/>
      <c r="U89" s="64"/>
      <c r="V89" s="36"/>
      <c r="W89" s="58"/>
      <c r="X89" s="58"/>
    </row>
    <row r="90" spans="17:24" x14ac:dyDescent="0.25">
      <c r="Q90" s="34"/>
      <c r="R90" s="64"/>
      <c r="S90" s="64"/>
      <c r="T90" s="64"/>
      <c r="U90" s="64"/>
      <c r="V90" s="36"/>
      <c r="W90" s="58"/>
      <c r="X90" s="58"/>
    </row>
    <row r="91" spans="17:24" x14ac:dyDescent="0.25">
      <c r="Q91" s="34"/>
      <c r="R91" s="64"/>
      <c r="S91" s="64"/>
      <c r="T91" s="64"/>
      <c r="U91" s="64"/>
      <c r="V91" s="36"/>
      <c r="W91" s="58"/>
      <c r="X91" s="58"/>
    </row>
    <row r="92" spans="17:24" x14ac:dyDescent="0.25">
      <c r="Q92" s="34"/>
      <c r="R92" s="64"/>
      <c r="S92" s="64"/>
      <c r="T92" s="64"/>
      <c r="U92" s="64"/>
      <c r="V92" s="36"/>
      <c r="W92" s="58"/>
      <c r="X92" s="58"/>
    </row>
    <row r="93" spans="17:24" x14ac:dyDescent="0.25">
      <c r="Q93" s="34"/>
      <c r="R93" s="64"/>
      <c r="S93" s="64"/>
      <c r="T93" s="64"/>
      <c r="U93" s="64"/>
      <c r="V93" s="36"/>
      <c r="W93" s="58"/>
      <c r="X93" s="58"/>
    </row>
    <row r="94" spans="17:24" x14ac:dyDescent="0.25">
      <c r="Q94" s="34"/>
      <c r="R94" s="64"/>
      <c r="S94" s="64"/>
      <c r="T94" s="64"/>
      <c r="U94" s="64"/>
      <c r="V94" s="36"/>
      <c r="W94" s="58"/>
      <c r="X94" s="58"/>
    </row>
    <row r="95" spans="17:24" x14ac:dyDescent="0.25">
      <c r="Q95" s="34"/>
      <c r="R95" s="64"/>
      <c r="S95" s="64"/>
      <c r="T95" s="64"/>
      <c r="U95" s="64"/>
      <c r="V95" s="36"/>
      <c r="W95" s="58"/>
      <c r="X95" s="58"/>
    </row>
    <row r="96" spans="17:24" x14ac:dyDescent="0.25">
      <c r="Q96" s="34"/>
      <c r="R96" s="64"/>
      <c r="S96" s="64"/>
      <c r="T96" s="64"/>
      <c r="U96" s="64"/>
      <c r="V96" s="36"/>
      <c r="W96" s="58"/>
      <c r="X96" s="58"/>
    </row>
    <row r="97" spans="17:24" x14ac:dyDescent="0.25">
      <c r="Q97" s="34"/>
      <c r="R97" s="64"/>
      <c r="S97" s="64"/>
      <c r="T97" s="64"/>
      <c r="U97" s="64"/>
      <c r="V97" s="36"/>
      <c r="W97" s="58"/>
      <c r="X97" s="58"/>
    </row>
    <row r="98" spans="17:24" x14ac:dyDescent="0.25">
      <c r="Q98" s="34"/>
      <c r="R98" s="64"/>
      <c r="S98" s="64"/>
      <c r="T98" s="64"/>
      <c r="U98" s="64"/>
      <c r="V98" s="36"/>
      <c r="W98" s="58"/>
      <c r="X98" s="58"/>
    </row>
    <row r="99" spans="17:24" x14ac:dyDescent="0.25">
      <c r="Q99" s="34"/>
      <c r="R99" s="64"/>
      <c r="S99" s="64"/>
      <c r="T99" s="64"/>
      <c r="U99" s="64"/>
      <c r="V99" s="36"/>
      <c r="W99" s="58"/>
      <c r="X99" s="58"/>
    </row>
    <row r="100" spans="17:24" x14ac:dyDescent="0.25">
      <c r="Q100" s="34"/>
      <c r="R100" s="64"/>
      <c r="S100" s="64"/>
      <c r="T100" s="64"/>
      <c r="U100" s="64"/>
      <c r="V100" s="36"/>
      <c r="W100" s="58"/>
      <c r="X100" s="58"/>
    </row>
    <row r="101" spans="17:24" x14ac:dyDescent="0.25">
      <c r="Q101" s="34"/>
      <c r="R101" s="64"/>
      <c r="S101" s="64"/>
      <c r="T101" s="64"/>
      <c r="U101" s="64"/>
      <c r="V101" s="36"/>
      <c r="W101" s="58"/>
      <c r="X101" s="58"/>
    </row>
    <row r="102" spans="17:24" x14ac:dyDescent="0.25">
      <c r="Q102" s="34"/>
      <c r="R102" s="64"/>
      <c r="S102" s="64"/>
      <c r="T102" s="64"/>
      <c r="U102" s="64"/>
      <c r="V102" s="36"/>
      <c r="W102" s="58"/>
      <c r="X102" s="58"/>
    </row>
    <row r="103" spans="17:24" x14ac:dyDescent="0.25">
      <c r="Q103" s="34"/>
      <c r="R103" s="64"/>
      <c r="S103" s="64"/>
      <c r="T103" s="64"/>
      <c r="U103" s="64"/>
      <c r="V103" s="36"/>
      <c r="W103" s="58"/>
      <c r="X103" s="58"/>
    </row>
    <row r="104" spans="17:24" x14ac:dyDescent="0.25">
      <c r="Q104" s="34"/>
      <c r="R104" s="64"/>
      <c r="S104" s="64"/>
      <c r="T104" s="64"/>
      <c r="U104" s="64"/>
      <c r="V104" s="36"/>
      <c r="W104" s="58"/>
      <c r="X104" s="58"/>
    </row>
    <row r="105" spans="17:24" x14ac:dyDescent="0.25">
      <c r="Q105" s="34"/>
      <c r="R105" s="64"/>
      <c r="S105" s="64"/>
      <c r="T105" s="64"/>
      <c r="U105" s="64"/>
      <c r="V105" s="36"/>
      <c r="W105" s="58"/>
      <c r="X105" s="58"/>
    </row>
    <row r="106" spans="17:24" x14ac:dyDescent="0.25">
      <c r="Q106" s="34"/>
      <c r="R106" s="34"/>
      <c r="S106" s="34"/>
      <c r="T106" s="34"/>
      <c r="U106" s="34"/>
      <c r="V106" s="34"/>
      <c r="W106" s="34"/>
      <c r="X106" s="34"/>
    </row>
    <row r="107" spans="17:24" x14ac:dyDescent="0.25">
      <c r="Q107" s="34"/>
      <c r="R107" s="61"/>
      <c r="S107" s="61"/>
      <c r="T107" s="61"/>
      <c r="U107" s="61"/>
      <c r="V107" s="34"/>
      <c r="W107" s="61"/>
      <c r="X107" s="61"/>
    </row>
    <row r="108" spans="17:24" x14ac:dyDescent="0.25">
      <c r="Q108" s="34"/>
      <c r="R108" s="34"/>
      <c r="S108" s="34"/>
      <c r="T108" s="34"/>
      <c r="U108" s="34"/>
      <c r="V108" s="34"/>
      <c r="W108" s="34"/>
      <c r="X108" s="34"/>
    </row>
  </sheetData>
  <mergeCells count="37">
    <mergeCell ref="B32:B34"/>
    <mergeCell ref="C32:E34"/>
    <mergeCell ref="B35:B36"/>
    <mergeCell ref="C35:E36"/>
    <mergeCell ref="B46:E46"/>
    <mergeCell ref="B37:B39"/>
    <mergeCell ref="C37:E39"/>
    <mergeCell ref="B40:B42"/>
    <mergeCell ref="C40:E42"/>
    <mergeCell ref="B43:B45"/>
    <mergeCell ref="C43:E45"/>
    <mergeCell ref="B28:B29"/>
    <mergeCell ref="C28:E29"/>
    <mergeCell ref="L28:L29"/>
    <mergeCell ref="M28:M29"/>
    <mergeCell ref="B30:B31"/>
    <mergeCell ref="C30:E31"/>
    <mergeCell ref="N28:N29"/>
    <mergeCell ref="C21:E21"/>
    <mergeCell ref="C22:E22"/>
    <mergeCell ref="C23:E23"/>
    <mergeCell ref="C24:E24"/>
    <mergeCell ref="C25:E25"/>
    <mergeCell ref="C26:E26"/>
    <mergeCell ref="C27:E27"/>
    <mergeCell ref="C20:E20"/>
    <mergeCell ref="B2:C2"/>
    <mergeCell ref="D2:O2"/>
    <mergeCell ref="B3:C3"/>
    <mergeCell ref="D3:O3"/>
    <mergeCell ref="B4:C4"/>
    <mergeCell ref="D4:O4"/>
    <mergeCell ref="B5:C5"/>
    <mergeCell ref="D5:O5"/>
    <mergeCell ref="B7:C7"/>
    <mergeCell ref="B11:C11"/>
    <mergeCell ref="C19:E19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X108"/>
  <sheetViews>
    <sheetView topLeftCell="A28" zoomScale="70" zoomScaleNormal="70" workbookViewId="0">
      <selection activeCell="C28" sqref="C28:E29"/>
    </sheetView>
  </sheetViews>
  <sheetFormatPr defaultRowHeight="15.75" x14ac:dyDescent="0.25"/>
  <cols>
    <col min="1" max="1" width="4" style="28" customWidth="1"/>
    <col min="2" max="2" width="15.7109375" style="28" customWidth="1"/>
    <col min="3" max="3" width="41.140625" style="28" customWidth="1"/>
    <col min="4" max="4" width="9.140625" style="28" customWidth="1"/>
    <col min="5" max="5" width="11.42578125" style="28" customWidth="1"/>
    <col min="6" max="6" width="6.5703125" style="28" customWidth="1"/>
    <col min="7" max="7" width="13.42578125" style="28" customWidth="1"/>
    <col min="8" max="8" width="11.7109375" style="28" customWidth="1"/>
    <col min="9" max="9" width="11.28515625" style="28" customWidth="1"/>
    <col min="10" max="10" width="5.42578125" style="28" customWidth="1"/>
    <col min="11" max="11" width="15.42578125" style="28" customWidth="1"/>
    <col min="12" max="13" width="11.5703125" style="28" customWidth="1"/>
    <col min="14" max="14" width="12" style="28" customWidth="1"/>
    <col min="15" max="15" width="5.28515625" style="28" customWidth="1"/>
    <col min="16" max="16" width="3.5703125" style="28" customWidth="1"/>
    <col min="17" max="17" width="15.85546875" style="28" customWidth="1"/>
    <col min="18" max="18" width="10.7109375" style="28" bestFit="1" customWidth="1"/>
    <col min="19" max="19" width="12.42578125" style="28" customWidth="1"/>
    <col min="20" max="20" width="13.140625" style="28" customWidth="1"/>
    <col min="21" max="21" width="14.7109375" style="28" customWidth="1"/>
    <col min="22" max="22" width="14" style="28" customWidth="1"/>
    <col min="23" max="23" width="17.85546875" style="28" customWidth="1"/>
    <col min="24" max="24" width="20.28515625" style="28" customWidth="1"/>
    <col min="25" max="16384" width="9.140625" style="28"/>
  </cols>
  <sheetData>
    <row r="1" spans="2:20" ht="16.5" thickBot="1" x14ac:dyDescent="0.3">
      <c r="P1" s="29"/>
    </row>
    <row r="2" spans="2:20" ht="33" customHeight="1" x14ac:dyDescent="0.25">
      <c r="B2" s="191" t="s">
        <v>36</v>
      </c>
      <c r="C2" s="192"/>
      <c r="D2" s="193" t="s">
        <v>231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4"/>
      <c r="P2" s="30"/>
    </row>
    <row r="3" spans="2:20" x14ac:dyDescent="0.25">
      <c r="B3" s="195" t="s">
        <v>37</v>
      </c>
      <c r="C3" s="196"/>
      <c r="D3" s="197" t="s">
        <v>294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9"/>
      <c r="P3" s="31"/>
    </row>
    <row r="4" spans="2:20" x14ac:dyDescent="0.25">
      <c r="B4" s="195" t="s">
        <v>38</v>
      </c>
      <c r="C4" s="196"/>
      <c r="D4" s="197" t="s">
        <v>275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9"/>
      <c r="P4" s="31"/>
    </row>
    <row r="5" spans="2:20" x14ac:dyDescent="0.25">
      <c r="B5" s="195" t="s">
        <v>39</v>
      </c>
      <c r="C5" s="196"/>
      <c r="D5" s="197" t="s">
        <v>260</v>
      </c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9"/>
      <c r="P5" s="31"/>
    </row>
    <row r="6" spans="2:20" x14ac:dyDescent="0.25">
      <c r="B6" s="32"/>
      <c r="C6" s="33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36"/>
    </row>
    <row r="7" spans="2:20" x14ac:dyDescent="0.25">
      <c r="B7" s="195" t="s">
        <v>40</v>
      </c>
      <c r="C7" s="196"/>
      <c r="D7" s="37" t="s">
        <v>41</v>
      </c>
      <c r="E7" s="38">
        <v>2017</v>
      </c>
      <c r="F7" s="39"/>
      <c r="G7" s="39"/>
      <c r="H7" s="39"/>
      <c r="I7" s="39"/>
      <c r="J7" s="39"/>
      <c r="K7" s="39"/>
      <c r="L7" s="39"/>
      <c r="M7" s="39"/>
      <c r="N7" s="39"/>
      <c r="O7" s="40"/>
      <c r="P7" s="39"/>
    </row>
    <row r="8" spans="2:20" x14ac:dyDescent="0.25">
      <c r="B8" s="41"/>
      <c r="C8" s="27"/>
      <c r="D8" s="42" t="s">
        <v>42</v>
      </c>
      <c r="E8" s="69">
        <v>129.97</v>
      </c>
      <c r="F8" s="39"/>
      <c r="G8" s="39"/>
      <c r="H8" s="39"/>
      <c r="I8" s="39"/>
      <c r="J8" s="39"/>
      <c r="K8" s="39"/>
      <c r="L8" s="39"/>
      <c r="M8" s="39"/>
      <c r="N8" s="39"/>
      <c r="O8" s="40"/>
      <c r="P8" s="39"/>
    </row>
    <row r="9" spans="2:20" x14ac:dyDescent="0.25">
      <c r="B9" s="41"/>
      <c r="C9" s="27"/>
      <c r="D9" s="42" t="s">
        <v>43</v>
      </c>
      <c r="E9" s="137">
        <v>6</v>
      </c>
      <c r="F9" s="39"/>
      <c r="G9" s="39"/>
      <c r="H9" s="39"/>
      <c r="I9" s="39"/>
      <c r="J9" s="39"/>
      <c r="K9" s="39"/>
      <c r="L9" s="39"/>
      <c r="M9" s="39"/>
      <c r="N9" s="39"/>
      <c r="O9" s="40"/>
      <c r="P9" s="39"/>
    </row>
    <row r="10" spans="2:20" x14ac:dyDescent="0.25">
      <c r="B10" s="41"/>
      <c r="C10" s="34"/>
      <c r="D10" s="34"/>
      <c r="E10" s="34"/>
      <c r="F10" s="36"/>
      <c r="G10" s="36"/>
      <c r="H10" s="36"/>
      <c r="I10" s="36"/>
      <c r="J10" s="36"/>
      <c r="K10" s="36"/>
      <c r="L10" s="36"/>
      <c r="M10" s="36"/>
      <c r="N10" s="36"/>
      <c r="O10" s="44"/>
      <c r="P10" s="36"/>
    </row>
    <row r="11" spans="2:20" x14ac:dyDescent="0.25">
      <c r="B11" s="195" t="s">
        <v>44</v>
      </c>
      <c r="C11" s="196"/>
      <c r="D11" s="37" t="s">
        <v>41</v>
      </c>
      <c r="E11" s="38">
        <v>2017</v>
      </c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39"/>
    </row>
    <row r="12" spans="2:20" ht="31.5" x14ac:dyDescent="0.25">
      <c r="B12" s="45"/>
      <c r="C12" s="46" t="s">
        <v>291</v>
      </c>
      <c r="D12" s="47" t="s">
        <v>42</v>
      </c>
      <c r="E12" s="43">
        <v>98.97</v>
      </c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39"/>
      <c r="T12" s="48"/>
    </row>
    <row r="13" spans="2:20" ht="47.25" x14ac:dyDescent="0.25">
      <c r="B13" s="45"/>
      <c r="C13" s="46" t="s">
        <v>292</v>
      </c>
      <c r="D13" s="47" t="s">
        <v>42</v>
      </c>
      <c r="E13" s="43">
        <v>16</v>
      </c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39"/>
      <c r="T13" s="48"/>
    </row>
    <row r="14" spans="2:20" ht="63.75" customHeight="1" x14ac:dyDescent="0.25">
      <c r="B14" s="45"/>
      <c r="C14" s="46" t="s">
        <v>293</v>
      </c>
      <c r="D14" s="47" t="s">
        <v>42</v>
      </c>
      <c r="E14" s="43">
        <v>15</v>
      </c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39"/>
      <c r="T14" s="48"/>
    </row>
    <row r="15" spans="2:20" x14ac:dyDescent="0.25">
      <c r="B15" s="45"/>
      <c r="C15" s="34"/>
      <c r="D15" s="34"/>
      <c r="E15" s="34"/>
      <c r="F15" s="39"/>
      <c r="G15" s="39"/>
      <c r="H15" s="39"/>
      <c r="I15" s="39"/>
      <c r="J15" s="39"/>
      <c r="K15" s="39"/>
      <c r="L15" s="39"/>
      <c r="M15" s="39"/>
      <c r="N15" s="39"/>
      <c r="O15" s="40"/>
      <c r="P15" s="39"/>
      <c r="T15" s="48"/>
    </row>
    <row r="16" spans="2:20" ht="16.5" thickBot="1" x14ac:dyDescent="0.3">
      <c r="B16" s="49"/>
      <c r="C16" s="50"/>
      <c r="D16" s="50"/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2"/>
      <c r="P16" s="39"/>
      <c r="T16" s="48"/>
    </row>
    <row r="17" spans="2:22" ht="18" customHeight="1" thickBot="1" x14ac:dyDescent="0.3">
      <c r="T17" s="53"/>
    </row>
    <row r="18" spans="2:22" ht="23.25" customHeight="1" x14ac:dyDescent="0.25"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T18" s="34"/>
      <c r="U18" s="153"/>
      <c r="V18" s="34"/>
    </row>
    <row r="19" spans="2:22" ht="75" customHeight="1" x14ac:dyDescent="0.25">
      <c r="B19" s="154" t="s">
        <v>14</v>
      </c>
      <c r="C19" s="189" t="s">
        <v>51</v>
      </c>
      <c r="D19" s="189"/>
      <c r="E19" s="189"/>
      <c r="F19" s="34"/>
      <c r="G19" s="34"/>
      <c r="H19" s="34"/>
      <c r="I19" s="34"/>
      <c r="J19" s="34"/>
      <c r="K19" s="34"/>
      <c r="L19" s="34"/>
      <c r="M19" s="34"/>
      <c r="N19" s="34"/>
      <c r="O19" s="35"/>
      <c r="T19" s="34"/>
      <c r="U19" s="58"/>
      <c r="V19" s="34"/>
    </row>
    <row r="20" spans="2:22" ht="30" customHeight="1" x14ac:dyDescent="0.25">
      <c r="B20" s="154" t="s">
        <v>17</v>
      </c>
      <c r="C20" s="189" t="s">
        <v>52</v>
      </c>
      <c r="D20" s="189"/>
      <c r="E20" s="189"/>
      <c r="F20" s="34"/>
      <c r="G20" s="34"/>
      <c r="H20" s="34"/>
      <c r="I20" s="34"/>
      <c r="J20" s="34"/>
      <c r="K20" s="34"/>
      <c r="L20" s="34"/>
      <c r="M20" s="34"/>
      <c r="N20" s="34"/>
      <c r="O20" s="35"/>
      <c r="T20" s="34"/>
      <c r="U20" s="58"/>
      <c r="V20" s="34"/>
    </row>
    <row r="21" spans="2:22" ht="76.5" customHeight="1" x14ac:dyDescent="0.25">
      <c r="B21" s="154" t="s">
        <v>15</v>
      </c>
      <c r="C21" s="189" t="s">
        <v>53</v>
      </c>
      <c r="D21" s="189"/>
      <c r="E21" s="189"/>
      <c r="F21" s="34"/>
      <c r="G21" s="34"/>
      <c r="H21" s="34"/>
      <c r="I21" s="34"/>
      <c r="J21" s="34"/>
      <c r="K21" s="34"/>
      <c r="L21" s="34"/>
      <c r="M21" s="34"/>
      <c r="N21" s="34"/>
      <c r="O21" s="35"/>
      <c r="T21" s="34"/>
      <c r="U21" s="58"/>
      <c r="V21" s="34"/>
    </row>
    <row r="22" spans="2:22" ht="59.25" customHeight="1" x14ac:dyDescent="0.25">
      <c r="B22" s="154" t="s">
        <v>54</v>
      </c>
      <c r="C22" s="189" t="s">
        <v>55</v>
      </c>
      <c r="D22" s="189"/>
      <c r="E22" s="189"/>
      <c r="F22" s="34"/>
      <c r="G22" s="34"/>
      <c r="H22" s="34"/>
      <c r="I22" s="34"/>
      <c r="J22" s="34"/>
      <c r="K22" s="34"/>
      <c r="L22" s="34"/>
      <c r="M22" s="34"/>
      <c r="N22" s="34"/>
      <c r="O22" s="35"/>
      <c r="T22" s="34"/>
      <c r="U22" s="58"/>
      <c r="V22" s="34"/>
    </row>
    <row r="23" spans="2:22" ht="19.5" customHeight="1" x14ac:dyDescent="0.25">
      <c r="B23" s="154" t="s">
        <v>56</v>
      </c>
      <c r="C23" s="189" t="s">
        <v>57</v>
      </c>
      <c r="D23" s="189"/>
      <c r="E23" s="189"/>
      <c r="F23" s="34"/>
      <c r="G23" s="34"/>
      <c r="H23" s="34"/>
      <c r="I23" s="34"/>
      <c r="J23" s="34"/>
      <c r="K23" s="34"/>
      <c r="L23" s="34"/>
      <c r="M23" s="34"/>
      <c r="N23" s="34"/>
      <c r="O23" s="35"/>
      <c r="T23" s="34"/>
      <c r="U23" s="58"/>
      <c r="V23" s="34"/>
    </row>
    <row r="24" spans="2:22" ht="32.25" customHeight="1" x14ac:dyDescent="0.25">
      <c r="B24" s="154" t="s">
        <v>58</v>
      </c>
      <c r="C24" s="189" t="s">
        <v>59</v>
      </c>
      <c r="D24" s="189"/>
      <c r="E24" s="189"/>
      <c r="F24" s="34"/>
      <c r="G24" s="34"/>
      <c r="H24" s="34"/>
      <c r="I24" s="34"/>
      <c r="J24" s="34"/>
      <c r="K24" s="34"/>
      <c r="L24" s="34"/>
      <c r="M24" s="34"/>
      <c r="N24" s="34"/>
      <c r="O24" s="35"/>
      <c r="T24" s="34"/>
      <c r="U24" s="58"/>
      <c r="V24" s="34"/>
    </row>
    <row r="25" spans="2:22" ht="16.5" customHeight="1" x14ac:dyDescent="0.25">
      <c r="B25" s="154" t="s">
        <v>60</v>
      </c>
      <c r="C25" s="189" t="s">
        <v>61</v>
      </c>
      <c r="D25" s="189"/>
      <c r="E25" s="189"/>
      <c r="F25" s="34"/>
      <c r="G25" s="34"/>
      <c r="H25" s="34"/>
      <c r="I25" s="34"/>
      <c r="J25" s="34"/>
      <c r="K25" s="34"/>
      <c r="L25" s="34"/>
      <c r="M25" s="34"/>
      <c r="N25" s="34"/>
      <c r="O25" s="35"/>
      <c r="T25" s="34"/>
      <c r="U25" s="58"/>
      <c r="V25" s="34"/>
    </row>
    <row r="26" spans="2:22" x14ac:dyDescent="0.25">
      <c r="B26" s="154" t="s">
        <v>62</v>
      </c>
      <c r="C26" s="189" t="s">
        <v>63</v>
      </c>
      <c r="D26" s="189"/>
      <c r="E26" s="189"/>
      <c r="F26" s="34"/>
      <c r="G26" s="34"/>
      <c r="H26" s="34"/>
      <c r="I26" s="34"/>
      <c r="J26" s="34"/>
      <c r="K26" s="34"/>
      <c r="L26" s="34"/>
      <c r="M26" s="34"/>
      <c r="N26" s="34"/>
      <c r="O26" s="35"/>
      <c r="T26" s="34"/>
      <c r="U26" s="58"/>
      <c r="V26" s="34"/>
    </row>
    <row r="27" spans="2:22" ht="78.75" customHeight="1" x14ac:dyDescent="0.25">
      <c r="B27" s="154" t="s">
        <v>64</v>
      </c>
      <c r="C27" s="189" t="s">
        <v>65</v>
      </c>
      <c r="D27" s="189"/>
      <c r="E27" s="189"/>
      <c r="F27" s="34"/>
      <c r="G27" s="34"/>
      <c r="H27" s="34"/>
      <c r="I27" s="34"/>
      <c r="J27" s="34"/>
      <c r="K27" s="34"/>
      <c r="L27" s="34"/>
      <c r="M27" s="34"/>
      <c r="N27" s="34"/>
      <c r="O27" s="35"/>
      <c r="T27" s="34"/>
      <c r="U27" s="58"/>
      <c r="V27" s="34"/>
    </row>
    <row r="28" spans="2:22" ht="18" customHeight="1" x14ac:dyDescent="0.25">
      <c r="B28" s="179" t="s">
        <v>66</v>
      </c>
      <c r="C28" s="189" t="s">
        <v>67</v>
      </c>
      <c r="D28" s="189"/>
      <c r="E28" s="189"/>
      <c r="F28" s="34"/>
      <c r="G28" s="34"/>
      <c r="H28" s="34"/>
      <c r="I28" s="34"/>
      <c r="J28" s="34"/>
      <c r="K28" s="34"/>
      <c r="L28" s="177" t="s">
        <v>45</v>
      </c>
      <c r="M28" s="175" t="s">
        <v>190</v>
      </c>
      <c r="N28" s="177" t="s">
        <v>46</v>
      </c>
      <c r="O28" s="35"/>
      <c r="T28" s="34"/>
      <c r="U28" s="58"/>
      <c r="V28" s="34"/>
    </row>
    <row r="29" spans="2:22" ht="18" customHeight="1" x14ac:dyDescent="0.25">
      <c r="B29" s="179"/>
      <c r="C29" s="189"/>
      <c r="D29" s="189"/>
      <c r="E29" s="189"/>
      <c r="F29" s="34"/>
      <c r="G29" s="34"/>
      <c r="H29" s="153" t="s">
        <v>45</v>
      </c>
      <c r="I29" s="153" t="s">
        <v>46</v>
      </c>
      <c r="J29" s="34"/>
      <c r="K29" s="34"/>
      <c r="L29" s="178"/>
      <c r="M29" s="176"/>
      <c r="N29" s="178"/>
      <c r="O29" s="35"/>
      <c r="T29" s="34"/>
      <c r="U29" s="58"/>
      <c r="V29" s="34"/>
    </row>
    <row r="30" spans="2:22" ht="18" customHeight="1" x14ac:dyDescent="0.25">
      <c r="B30" s="179" t="s">
        <v>68</v>
      </c>
      <c r="C30" s="180" t="s">
        <v>69</v>
      </c>
      <c r="D30" s="181"/>
      <c r="E30" s="182"/>
      <c r="F30" s="34"/>
      <c r="G30" s="59" t="s">
        <v>47</v>
      </c>
      <c r="H30" s="43">
        <v>29.110000000000003</v>
      </c>
      <c r="I30" s="68">
        <v>40</v>
      </c>
      <c r="J30" s="34"/>
      <c r="K30" s="27" t="s">
        <v>14</v>
      </c>
      <c r="L30" s="43">
        <v>8.56</v>
      </c>
      <c r="M30" s="123">
        <v>9.0459999999999994</v>
      </c>
      <c r="N30" s="60">
        <v>10</v>
      </c>
      <c r="O30" s="35"/>
      <c r="Q30" s="166">
        <f>L30-M30</f>
        <v>-0.48599999999999888</v>
      </c>
      <c r="T30" s="34"/>
      <c r="U30" s="58"/>
      <c r="V30" s="34"/>
    </row>
    <row r="31" spans="2:22" ht="18" customHeight="1" x14ac:dyDescent="0.25">
      <c r="B31" s="179"/>
      <c r="C31" s="186"/>
      <c r="D31" s="187"/>
      <c r="E31" s="188"/>
      <c r="F31" s="34"/>
      <c r="G31" s="59" t="s">
        <v>48</v>
      </c>
      <c r="H31" s="43">
        <v>52</v>
      </c>
      <c r="I31" s="68">
        <v>70</v>
      </c>
      <c r="J31" s="34"/>
      <c r="K31" s="27" t="s">
        <v>17</v>
      </c>
      <c r="L31" s="43">
        <v>8.57</v>
      </c>
      <c r="M31" s="123">
        <v>8.060666666666668</v>
      </c>
      <c r="N31" s="60">
        <v>10</v>
      </c>
      <c r="O31" s="35"/>
      <c r="Q31" s="166">
        <f t="shared" ref="Q31:Q45" si="0">L31-M31</f>
        <v>0.50933333333333231</v>
      </c>
      <c r="T31" s="34"/>
      <c r="U31" s="58"/>
      <c r="V31" s="34"/>
    </row>
    <row r="32" spans="2:22" ht="18" customHeight="1" x14ac:dyDescent="0.25">
      <c r="B32" s="179" t="s">
        <v>70</v>
      </c>
      <c r="C32" s="180" t="s">
        <v>71</v>
      </c>
      <c r="D32" s="181"/>
      <c r="E32" s="182"/>
      <c r="F32" s="34"/>
      <c r="G32" s="59" t="s">
        <v>49</v>
      </c>
      <c r="H32" s="43">
        <v>19.82</v>
      </c>
      <c r="I32" s="68">
        <v>20</v>
      </c>
      <c r="J32" s="34"/>
      <c r="K32" s="27" t="s">
        <v>15</v>
      </c>
      <c r="L32" s="43">
        <v>7.55</v>
      </c>
      <c r="M32" s="123">
        <v>7.6726666666666672</v>
      </c>
      <c r="N32" s="60">
        <v>10</v>
      </c>
      <c r="O32" s="35"/>
      <c r="Q32" s="166">
        <f t="shared" si="0"/>
        <v>-0.12266666666666737</v>
      </c>
      <c r="T32" s="34"/>
      <c r="U32" s="58"/>
      <c r="V32" s="34"/>
    </row>
    <row r="33" spans="1:22" ht="18" customHeight="1" x14ac:dyDescent="0.25">
      <c r="B33" s="179"/>
      <c r="C33" s="183"/>
      <c r="D33" s="184"/>
      <c r="E33" s="185"/>
      <c r="F33" s="34"/>
      <c r="G33" s="59" t="s">
        <v>50</v>
      </c>
      <c r="H33" s="43">
        <v>29.04</v>
      </c>
      <c r="I33" s="68">
        <v>30</v>
      </c>
      <c r="J33" s="34"/>
      <c r="K33" s="27" t="s">
        <v>16</v>
      </c>
      <c r="L33" s="43">
        <v>4.43</v>
      </c>
      <c r="M33" s="123">
        <v>4.8333333333333321</v>
      </c>
      <c r="N33" s="60">
        <v>10</v>
      </c>
      <c r="O33" s="35"/>
      <c r="Q33" s="166">
        <f t="shared" si="0"/>
        <v>-0.40333333333333243</v>
      </c>
      <c r="T33" s="34"/>
      <c r="U33" s="58"/>
      <c r="V33" s="34"/>
    </row>
    <row r="34" spans="1:22" ht="22.5" customHeight="1" x14ac:dyDescent="0.25">
      <c r="B34" s="179"/>
      <c r="C34" s="186"/>
      <c r="D34" s="187"/>
      <c r="E34" s="188"/>
      <c r="F34" s="34"/>
      <c r="G34" s="34"/>
      <c r="H34" s="69">
        <f>SUM(H30:H33)</f>
        <v>129.97</v>
      </c>
      <c r="I34" s="69">
        <f>SUM(I30:I33)</f>
        <v>160</v>
      </c>
      <c r="J34" s="34"/>
      <c r="K34" s="27" t="s">
        <v>20</v>
      </c>
      <c r="L34" s="43">
        <v>7.57</v>
      </c>
      <c r="M34" s="123">
        <v>6.7453333333333338</v>
      </c>
      <c r="N34" s="60">
        <v>10</v>
      </c>
      <c r="O34" s="35"/>
      <c r="Q34" s="166">
        <f t="shared" si="0"/>
        <v>0.82466666666666644</v>
      </c>
      <c r="T34" s="34"/>
      <c r="U34" s="58"/>
      <c r="V34" s="34"/>
    </row>
    <row r="35" spans="1:22" ht="24.75" customHeight="1" x14ac:dyDescent="0.25">
      <c r="B35" s="173" t="s">
        <v>72</v>
      </c>
      <c r="C35" s="180" t="s">
        <v>73</v>
      </c>
      <c r="D35" s="181"/>
      <c r="E35" s="182"/>
      <c r="F35" s="34"/>
      <c r="G35" s="34"/>
      <c r="J35" s="34"/>
      <c r="K35" s="136" t="s">
        <v>23</v>
      </c>
      <c r="L35" s="43">
        <v>8.61</v>
      </c>
      <c r="M35" s="123">
        <v>8.3053333333333335</v>
      </c>
      <c r="N35" s="60">
        <v>10</v>
      </c>
      <c r="O35" s="35"/>
      <c r="Q35" s="166">
        <f t="shared" si="0"/>
        <v>0.30466666666666598</v>
      </c>
      <c r="T35" s="34"/>
      <c r="U35" s="58"/>
      <c r="V35" s="34"/>
    </row>
    <row r="36" spans="1:22" ht="18" customHeight="1" x14ac:dyDescent="0.25">
      <c r="B36" s="174"/>
      <c r="C36" s="186"/>
      <c r="D36" s="187"/>
      <c r="E36" s="188"/>
      <c r="F36" s="34"/>
      <c r="G36" s="62"/>
      <c r="H36" s="67"/>
      <c r="I36" s="67"/>
      <c r="J36" s="34"/>
      <c r="K36" s="27" t="s">
        <v>22</v>
      </c>
      <c r="L36" s="43">
        <v>5.63</v>
      </c>
      <c r="M36" s="123">
        <v>4.9426666666666668</v>
      </c>
      <c r="N36" s="60">
        <v>10</v>
      </c>
      <c r="O36" s="35"/>
      <c r="Q36" s="166">
        <f t="shared" si="0"/>
        <v>0.68733333333333313</v>
      </c>
      <c r="T36" s="34"/>
      <c r="U36" s="58"/>
      <c r="V36" s="34"/>
    </row>
    <row r="37" spans="1:22" ht="18" customHeight="1" x14ac:dyDescent="0.25">
      <c r="B37" s="173" t="s">
        <v>74</v>
      </c>
      <c r="C37" s="180" t="s">
        <v>75</v>
      </c>
      <c r="D37" s="181"/>
      <c r="E37" s="182"/>
      <c r="F37" s="34"/>
      <c r="G37" s="34"/>
      <c r="H37" s="36"/>
      <c r="I37" s="36"/>
      <c r="J37" s="34"/>
      <c r="K37" s="27" t="s">
        <v>18</v>
      </c>
      <c r="L37" s="43">
        <v>6.48</v>
      </c>
      <c r="M37" s="123">
        <v>6.4053333333333331</v>
      </c>
      <c r="N37" s="60">
        <v>10</v>
      </c>
      <c r="O37" s="35"/>
      <c r="Q37" s="166">
        <f t="shared" si="0"/>
        <v>7.4666666666667325E-2</v>
      </c>
      <c r="T37" s="34"/>
      <c r="U37" s="58"/>
      <c r="V37" s="34"/>
    </row>
    <row r="38" spans="1:22" ht="18" customHeight="1" x14ac:dyDescent="0.25">
      <c r="B38" s="190"/>
      <c r="C38" s="183"/>
      <c r="D38" s="184"/>
      <c r="E38" s="185"/>
      <c r="F38" s="34"/>
      <c r="G38" s="34"/>
      <c r="H38" s="34"/>
      <c r="I38" s="34"/>
      <c r="J38" s="34"/>
      <c r="K38" s="27" t="s">
        <v>21</v>
      </c>
      <c r="L38" s="43">
        <v>8.5299999999999994</v>
      </c>
      <c r="M38" s="123">
        <v>7.0166666666666666</v>
      </c>
      <c r="N38" s="60">
        <v>10</v>
      </c>
      <c r="O38" s="35"/>
      <c r="Q38" s="166">
        <f t="shared" si="0"/>
        <v>1.5133333333333328</v>
      </c>
      <c r="T38" s="34"/>
      <c r="U38" s="58"/>
      <c r="V38" s="34"/>
    </row>
    <row r="39" spans="1:22" ht="18" customHeight="1" x14ac:dyDescent="0.25">
      <c r="B39" s="174"/>
      <c r="C39" s="186"/>
      <c r="D39" s="187"/>
      <c r="E39" s="188"/>
      <c r="F39" s="34"/>
      <c r="G39" s="34"/>
      <c r="H39" s="34"/>
      <c r="I39" s="34"/>
      <c r="J39" s="34"/>
      <c r="K39" s="27" t="s">
        <v>19</v>
      </c>
      <c r="L39" s="43">
        <v>6.48</v>
      </c>
      <c r="M39" s="123">
        <v>7.3226666666666658</v>
      </c>
      <c r="N39" s="60">
        <v>10</v>
      </c>
      <c r="O39" s="35"/>
      <c r="Q39" s="166">
        <f t="shared" si="0"/>
        <v>-0.84266666666666534</v>
      </c>
      <c r="T39" s="34"/>
      <c r="U39" s="58"/>
      <c r="V39" s="34"/>
    </row>
    <row r="40" spans="1:22" ht="18" customHeight="1" x14ac:dyDescent="0.25">
      <c r="B40" s="173" t="s">
        <v>76</v>
      </c>
      <c r="C40" s="180" t="s">
        <v>77</v>
      </c>
      <c r="D40" s="181"/>
      <c r="E40" s="182"/>
      <c r="F40" s="34"/>
      <c r="G40" s="34"/>
      <c r="H40" s="34"/>
      <c r="I40" s="34"/>
      <c r="J40" s="34"/>
      <c r="K40" s="27" t="s">
        <v>24</v>
      </c>
      <c r="L40" s="43">
        <v>8.6999999999999993</v>
      </c>
      <c r="M40" s="123">
        <v>8.0386666666666677</v>
      </c>
      <c r="N40" s="60">
        <v>10</v>
      </c>
      <c r="O40" s="35"/>
      <c r="Q40" s="166">
        <f t="shared" si="0"/>
        <v>0.66133333333333155</v>
      </c>
      <c r="T40" s="34"/>
      <c r="U40" s="58"/>
      <c r="V40" s="34"/>
    </row>
    <row r="41" spans="1:22" ht="18" customHeight="1" x14ac:dyDescent="0.25">
      <c r="B41" s="190"/>
      <c r="C41" s="183"/>
      <c r="D41" s="184"/>
      <c r="E41" s="185"/>
      <c r="F41" s="34"/>
      <c r="G41" s="34"/>
      <c r="H41" s="34"/>
      <c r="I41" s="34"/>
      <c r="J41" s="34"/>
      <c r="K41" s="27" t="s">
        <v>25</v>
      </c>
      <c r="L41" s="43">
        <v>9.8800000000000008</v>
      </c>
      <c r="M41" s="123">
        <v>9.5986666666666665</v>
      </c>
      <c r="N41" s="60">
        <v>10</v>
      </c>
      <c r="O41" s="35"/>
      <c r="Q41" s="166">
        <f t="shared" si="0"/>
        <v>0.28133333333333432</v>
      </c>
      <c r="T41" s="34"/>
      <c r="U41" s="58"/>
      <c r="V41" s="34"/>
    </row>
    <row r="42" spans="1:22" ht="18" customHeight="1" x14ac:dyDescent="0.25">
      <c r="B42" s="190"/>
      <c r="C42" s="186"/>
      <c r="D42" s="187"/>
      <c r="E42" s="188"/>
      <c r="F42" s="34"/>
      <c r="G42" s="34"/>
      <c r="H42" s="34"/>
      <c r="I42" s="34"/>
      <c r="J42" s="34"/>
      <c r="K42" s="27" t="s">
        <v>26</v>
      </c>
      <c r="L42" s="43">
        <v>9.94</v>
      </c>
      <c r="M42" s="123">
        <v>9.5933333333333319</v>
      </c>
      <c r="N42" s="60">
        <v>10</v>
      </c>
      <c r="O42" s="35"/>
      <c r="Q42" s="166">
        <f t="shared" si="0"/>
        <v>0.34666666666666757</v>
      </c>
      <c r="T42" s="34"/>
      <c r="U42" s="58"/>
      <c r="V42" s="34"/>
    </row>
    <row r="43" spans="1:22" ht="18" customHeight="1" x14ac:dyDescent="0.25">
      <c r="B43" s="173" t="s">
        <v>78</v>
      </c>
      <c r="C43" s="180" t="s">
        <v>79</v>
      </c>
      <c r="D43" s="181"/>
      <c r="E43" s="182"/>
      <c r="F43" s="34"/>
      <c r="G43" s="34"/>
      <c r="H43" s="34"/>
      <c r="I43" s="34"/>
      <c r="J43" s="34"/>
      <c r="K43" s="27" t="s">
        <v>27</v>
      </c>
      <c r="L43" s="43">
        <v>9.4499999999999993</v>
      </c>
      <c r="M43" s="123">
        <v>9.059333333333333</v>
      </c>
      <c r="N43" s="60">
        <v>10</v>
      </c>
      <c r="O43" s="35"/>
      <c r="Q43" s="166">
        <f t="shared" si="0"/>
        <v>0.39066666666666627</v>
      </c>
      <c r="T43" s="34"/>
      <c r="U43" s="58"/>
      <c r="V43" s="34"/>
    </row>
    <row r="44" spans="1:22" ht="18" customHeight="1" x14ac:dyDescent="0.25">
      <c r="B44" s="190"/>
      <c r="C44" s="183"/>
      <c r="D44" s="184"/>
      <c r="E44" s="185"/>
      <c r="F44" s="34"/>
      <c r="G44" s="34"/>
      <c r="H44" s="34"/>
      <c r="I44" s="34"/>
      <c r="J44" s="34"/>
      <c r="K44" s="27" t="s">
        <v>29</v>
      </c>
      <c r="L44" s="43">
        <v>9.65</v>
      </c>
      <c r="M44" s="123">
        <v>9.1639999999999997</v>
      </c>
      <c r="N44" s="60">
        <v>10</v>
      </c>
      <c r="O44" s="35"/>
      <c r="Q44" s="166">
        <f t="shared" si="0"/>
        <v>0.48600000000000065</v>
      </c>
      <c r="T44" s="34"/>
      <c r="U44" s="58"/>
      <c r="V44" s="34"/>
    </row>
    <row r="45" spans="1:22" ht="18" customHeight="1" x14ac:dyDescent="0.25">
      <c r="B45" s="190"/>
      <c r="C45" s="186"/>
      <c r="D45" s="187"/>
      <c r="E45" s="188"/>
      <c r="F45" s="34"/>
      <c r="G45" s="34"/>
      <c r="H45" s="34"/>
      <c r="I45" s="34"/>
      <c r="J45" s="34"/>
      <c r="K45" s="27" t="s">
        <v>28</v>
      </c>
      <c r="L45" s="43">
        <v>9.94</v>
      </c>
      <c r="M45" s="123">
        <v>9.5613333333333319</v>
      </c>
      <c r="N45" s="60">
        <v>10</v>
      </c>
      <c r="O45" s="35"/>
      <c r="Q45" s="166">
        <f t="shared" si="0"/>
        <v>0.3786666666666676</v>
      </c>
      <c r="T45" s="34"/>
      <c r="U45" s="58"/>
      <c r="V45" s="34"/>
    </row>
    <row r="46" spans="1:22" ht="16.5" customHeight="1" x14ac:dyDescent="0.25">
      <c r="B46" s="200"/>
      <c r="C46" s="201"/>
      <c r="D46" s="201"/>
      <c r="E46" s="202"/>
      <c r="F46" s="34"/>
      <c r="G46" s="34"/>
      <c r="H46" s="34"/>
      <c r="I46" s="34"/>
      <c r="J46" s="34"/>
      <c r="K46" s="34"/>
      <c r="L46" s="63">
        <f>SUM(L30:L45)</f>
        <v>129.97000000000003</v>
      </c>
      <c r="M46" s="63">
        <f>SUM(M30:M45)</f>
        <v>125.366</v>
      </c>
      <c r="N46" s="63">
        <v>180</v>
      </c>
      <c r="O46" s="35"/>
      <c r="Q46" s="29"/>
      <c r="T46" s="34"/>
      <c r="U46" s="58"/>
      <c r="V46" s="34"/>
    </row>
    <row r="47" spans="1:22" ht="4.5" customHeight="1" thickBot="1" x14ac:dyDescent="0.3"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65"/>
      <c r="T47" s="34"/>
      <c r="U47" s="58"/>
      <c r="V47" s="34"/>
    </row>
    <row r="48" spans="1:22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T48" s="34"/>
      <c r="U48" s="58"/>
      <c r="V48" s="34"/>
    </row>
    <row r="49" spans="1:24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T49" s="34"/>
      <c r="U49" s="34"/>
      <c r="V49" s="34"/>
    </row>
    <row r="50" spans="1:24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T50" s="34"/>
      <c r="U50" s="61"/>
      <c r="V50" s="34"/>
    </row>
    <row r="51" spans="1:24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T51" s="34"/>
      <c r="U51" s="34"/>
      <c r="V51" s="34"/>
    </row>
    <row r="52" spans="1:24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T52" s="34"/>
      <c r="U52" s="34"/>
      <c r="V52" s="34"/>
    </row>
    <row r="53" spans="1:24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24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24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24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24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1:24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153"/>
      <c r="S58" s="153"/>
      <c r="T58" s="153"/>
      <c r="U58" s="153"/>
      <c r="V58" s="153"/>
      <c r="W58" s="153"/>
      <c r="X58" s="153"/>
    </row>
    <row r="59" spans="1:24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64"/>
      <c r="S59" s="64"/>
      <c r="T59" s="64"/>
      <c r="U59" s="64"/>
      <c r="V59" s="36"/>
      <c r="W59" s="58"/>
      <c r="X59" s="58"/>
    </row>
    <row r="60" spans="1:24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64"/>
      <c r="S60" s="64"/>
      <c r="T60" s="64"/>
      <c r="U60" s="64"/>
      <c r="V60" s="36"/>
      <c r="W60" s="58"/>
      <c r="X60" s="58"/>
    </row>
    <row r="61" spans="1:24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64"/>
      <c r="S61" s="64"/>
      <c r="T61" s="64"/>
      <c r="U61" s="64"/>
      <c r="V61" s="36"/>
      <c r="W61" s="58"/>
      <c r="X61" s="58"/>
    </row>
    <row r="62" spans="1:24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64"/>
      <c r="S62" s="64"/>
      <c r="T62" s="64"/>
      <c r="U62" s="64"/>
      <c r="V62" s="36"/>
      <c r="W62" s="58"/>
      <c r="X62" s="58"/>
    </row>
    <row r="63" spans="1:24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64"/>
      <c r="S63" s="64"/>
      <c r="T63" s="64"/>
      <c r="U63" s="64"/>
      <c r="V63" s="36"/>
      <c r="W63" s="58"/>
      <c r="X63" s="58"/>
    </row>
    <row r="64" spans="1:24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64"/>
      <c r="S64" s="64"/>
      <c r="T64" s="64"/>
      <c r="U64" s="64"/>
      <c r="V64" s="36"/>
      <c r="W64" s="58"/>
      <c r="X64" s="58"/>
    </row>
    <row r="65" spans="1:24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64"/>
      <c r="S65" s="64"/>
      <c r="T65" s="64"/>
      <c r="U65" s="64"/>
      <c r="V65" s="36"/>
      <c r="W65" s="58"/>
      <c r="X65" s="58"/>
    </row>
    <row r="66" spans="1:24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64"/>
      <c r="S66" s="64"/>
      <c r="T66" s="64"/>
      <c r="U66" s="64"/>
      <c r="V66" s="36"/>
      <c r="W66" s="58"/>
      <c r="X66" s="58"/>
    </row>
    <row r="67" spans="1:24" ht="2.25" customHeight="1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64"/>
      <c r="S67" s="64"/>
      <c r="T67" s="64"/>
      <c r="U67" s="64"/>
      <c r="V67" s="36"/>
      <c r="W67" s="58"/>
      <c r="X67" s="58"/>
    </row>
    <row r="68" spans="1:24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64"/>
      <c r="S68" s="64"/>
      <c r="T68" s="64"/>
      <c r="U68" s="64"/>
      <c r="V68" s="36"/>
      <c r="W68" s="58"/>
      <c r="X68" s="58"/>
    </row>
    <row r="69" spans="1:24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64"/>
      <c r="S69" s="64"/>
      <c r="T69" s="64"/>
      <c r="U69" s="64"/>
      <c r="V69" s="36"/>
      <c r="W69" s="58"/>
      <c r="X69" s="58"/>
    </row>
    <row r="70" spans="1:24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64"/>
      <c r="S70" s="64"/>
      <c r="T70" s="64"/>
      <c r="U70" s="64"/>
      <c r="V70" s="36"/>
      <c r="W70" s="58"/>
      <c r="X70" s="58"/>
    </row>
    <row r="71" spans="1:24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64"/>
      <c r="S71" s="64"/>
      <c r="T71" s="64"/>
      <c r="U71" s="64"/>
      <c r="V71" s="36"/>
      <c r="W71" s="58"/>
      <c r="X71" s="58"/>
    </row>
    <row r="72" spans="1:24" x14ac:dyDescent="0.25">
      <c r="Q72" s="34"/>
      <c r="R72" s="64"/>
      <c r="S72" s="64"/>
      <c r="T72" s="64"/>
      <c r="U72" s="64"/>
      <c r="V72" s="36"/>
      <c r="W72" s="58"/>
      <c r="X72" s="58"/>
    </row>
    <row r="73" spans="1:24" x14ac:dyDescent="0.25">
      <c r="Q73" s="34"/>
      <c r="R73" s="64"/>
      <c r="S73" s="64"/>
      <c r="T73" s="64"/>
      <c r="U73" s="64"/>
      <c r="V73" s="36"/>
      <c r="W73" s="58"/>
      <c r="X73" s="58"/>
    </row>
    <row r="74" spans="1:24" x14ac:dyDescent="0.25">
      <c r="Q74" s="34"/>
      <c r="R74" s="64"/>
      <c r="S74" s="64"/>
      <c r="T74" s="64"/>
      <c r="U74" s="64"/>
      <c r="V74" s="36"/>
      <c r="W74" s="58"/>
      <c r="X74" s="58"/>
    </row>
    <row r="75" spans="1:24" x14ac:dyDescent="0.25">
      <c r="Q75" s="34"/>
      <c r="R75" s="64"/>
      <c r="S75" s="64"/>
      <c r="T75" s="64"/>
      <c r="U75" s="64"/>
      <c r="V75" s="36"/>
      <c r="W75" s="58"/>
      <c r="X75" s="58"/>
    </row>
    <row r="76" spans="1:24" x14ac:dyDescent="0.25">
      <c r="Q76" s="34"/>
      <c r="R76" s="64"/>
      <c r="S76" s="64"/>
      <c r="T76" s="64"/>
      <c r="U76" s="64"/>
      <c r="V76" s="36"/>
      <c r="W76" s="58"/>
      <c r="X76" s="58"/>
    </row>
    <row r="77" spans="1:24" x14ac:dyDescent="0.25">
      <c r="Q77" s="34"/>
      <c r="R77" s="34"/>
      <c r="S77" s="34"/>
      <c r="T77" s="34"/>
      <c r="U77" s="34"/>
      <c r="V77" s="34"/>
      <c r="W77" s="34"/>
      <c r="X77" s="34"/>
    </row>
    <row r="78" spans="1:24" x14ac:dyDescent="0.25">
      <c r="Q78" s="34"/>
      <c r="R78" s="61"/>
      <c r="S78" s="61"/>
      <c r="T78" s="61"/>
      <c r="U78" s="61"/>
      <c r="V78" s="34"/>
      <c r="W78" s="61"/>
      <c r="X78" s="61"/>
    </row>
    <row r="79" spans="1:24" x14ac:dyDescent="0.25">
      <c r="Q79" s="34"/>
      <c r="R79" s="34"/>
      <c r="S79" s="34"/>
      <c r="T79" s="34"/>
      <c r="U79" s="34"/>
      <c r="V79" s="34"/>
      <c r="W79" s="34"/>
      <c r="X79" s="34"/>
    </row>
    <row r="80" spans="1:24" x14ac:dyDescent="0.25">
      <c r="Q80" s="34"/>
      <c r="R80" s="34"/>
      <c r="S80" s="34"/>
      <c r="T80" s="34"/>
      <c r="U80" s="34"/>
      <c r="V80" s="34"/>
      <c r="W80" s="34"/>
      <c r="X80" s="34"/>
    </row>
    <row r="81" spans="17:24" x14ac:dyDescent="0.25">
      <c r="Q81" s="34"/>
      <c r="R81" s="34"/>
      <c r="S81" s="34"/>
      <c r="T81" s="34"/>
      <c r="U81" s="34"/>
      <c r="V81" s="34"/>
      <c r="W81" s="34"/>
      <c r="X81" s="34"/>
    </row>
    <row r="82" spans="17:24" x14ac:dyDescent="0.25">
      <c r="Q82" s="34"/>
      <c r="R82" s="34"/>
      <c r="S82" s="34"/>
      <c r="T82" s="34"/>
      <c r="U82" s="34"/>
      <c r="V82" s="34"/>
      <c r="W82" s="34"/>
      <c r="X82" s="34"/>
    </row>
    <row r="83" spans="17:24" x14ac:dyDescent="0.25">
      <c r="Q83" s="34"/>
      <c r="R83" s="34"/>
      <c r="S83" s="34"/>
      <c r="T83" s="34"/>
      <c r="U83" s="34"/>
      <c r="V83" s="34"/>
      <c r="W83" s="34"/>
      <c r="X83" s="34"/>
    </row>
    <row r="84" spans="17:24" x14ac:dyDescent="0.25">
      <c r="Q84" s="34"/>
      <c r="R84" s="34"/>
      <c r="S84" s="34"/>
      <c r="T84" s="34"/>
      <c r="U84" s="34"/>
      <c r="V84" s="34"/>
      <c r="W84" s="34"/>
      <c r="X84" s="34"/>
    </row>
    <row r="85" spans="17:24" x14ac:dyDescent="0.25">
      <c r="Q85" s="34"/>
      <c r="R85" s="34"/>
      <c r="S85" s="34"/>
      <c r="T85" s="34"/>
      <c r="U85" s="34"/>
      <c r="V85" s="34"/>
      <c r="W85" s="34"/>
      <c r="X85" s="34"/>
    </row>
    <row r="86" spans="17:24" x14ac:dyDescent="0.25">
      <c r="Q86" s="34"/>
      <c r="R86" s="34"/>
      <c r="S86" s="34"/>
      <c r="T86" s="34"/>
      <c r="U86" s="34"/>
      <c r="V86" s="34"/>
      <c r="W86" s="34"/>
      <c r="X86" s="34"/>
    </row>
    <row r="87" spans="17:24" x14ac:dyDescent="0.25">
      <c r="Q87" s="34"/>
      <c r="R87" s="153"/>
      <c r="S87" s="153"/>
      <c r="T87" s="153"/>
      <c r="U87" s="153"/>
      <c r="V87" s="153"/>
      <c r="W87" s="153"/>
      <c r="X87" s="153"/>
    </row>
    <row r="88" spans="17:24" x14ac:dyDescent="0.25">
      <c r="Q88" s="34"/>
      <c r="R88" s="64"/>
      <c r="S88" s="64"/>
      <c r="T88" s="64"/>
      <c r="U88" s="64"/>
      <c r="V88" s="36"/>
      <c r="W88" s="58"/>
      <c r="X88" s="58"/>
    </row>
    <row r="89" spans="17:24" x14ac:dyDescent="0.25">
      <c r="Q89" s="34"/>
      <c r="R89" s="64"/>
      <c r="S89" s="64"/>
      <c r="T89" s="64"/>
      <c r="U89" s="64"/>
      <c r="V89" s="36"/>
      <c r="W89" s="58"/>
      <c r="X89" s="58"/>
    </row>
    <row r="90" spans="17:24" x14ac:dyDescent="0.25">
      <c r="Q90" s="34"/>
      <c r="R90" s="64"/>
      <c r="S90" s="64"/>
      <c r="T90" s="64"/>
      <c r="U90" s="64"/>
      <c r="V90" s="36"/>
      <c r="W90" s="58"/>
      <c r="X90" s="58"/>
    </row>
    <row r="91" spans="17:24" x14ac:dyDescent="0.25">
      <c r="Q91" s="34"/>
      <c r="R91" s="64"/>
      <c r="S91" s="64"/>
      <c r="T91" s="64"/>
      <c r="U91" s="64"/>
      <c r="V91" s="36"/>
      <c r="W91" s="58"/>
      <c r="X91" s="58"/>
    </row>
    <row r="92" spans="17:24" x14ac:dyDescent="0.25">
      <c r="Q92" s="34"/>
      <c r="R92" s="64"/>
      <c r="S92" s="64"/>
      <c r="T92" s="64"/>
      <c r="U92" s="64"/>
      <c r="V92" s="36"/>
      <c r="W92" s="58"/>
      <c r="X92" s="58"/>
    </row>
    <row r="93" spans="17:24" x14ac:dyDescent="0.25">
      <c r="Q93" s="34"/>
      <c r="R93" s="64"/>
      <c r="S93" s="64"/>
      <c r="T93" s="64"/>
      <c r="U93" s="64"/>
      <c r="V93" s="36"/>
      <c r="W93" s="58"/>
      <c r="X93" s="58"/>
    </row>
    <row r="94" spans="17:24" x14ac:dyDescent="0.25">
      <c r="Q94" s="34"/>
      <c r="R94" s="64"/>
      <c r="S94" s="64"/>
      <c r="T94" s="64"/>
      <c r="U94" s="64"/>
      <c r="V94" s="36"/>
      <c r="W94" s="58"/>
      <c r="X94" s="58"/>
    </row>
    <row r="95" spans="17:24" x14ac:dyDescent="0.25">
      <c r="Q95" s="34"/>
      <c r="R95" s="64"/>
      <c r="S95" s="64"/>
      <c r="T95" s="64"/>
      <c r="U95" s="64"/>
      <c r="V95" s="36"/>
      <c r="W95" s="58"/>
      <c r="X95" s="58"/>
    </row>
    <row r="96" spans="17:24" x14ac:dyDescent="0.25">
      <c r="Q96" s="34"/>
      <c r="R96" s="64"/>
      <c r="S96" s="64"/>
      <c r="T96" s="64"/>
      <c r="U96" s="64"/>
      <c r="V96" s="36"/>
      <c r="W96" s="58"/>
      <c r="X96" s="58"/>
    </row>
    <row r="97" spans="17:24" x14ac:dyDescent="0.25">
      <c r="Q97" s="34"/>
      <c r="R97" s="64"/>
      <c r="S97" s="64"/>
      <c r="T97" s="64"/>
      <c r="U97" s="64"/>
      <c r="V97" s="36"/>
      <c r="W97" s="58"/>
      <c r="X97" s="58"/>
    </row>
    <row r="98" spans="17:24" x14ac:dyDescent="0.25">
      <c r="Q98" s="34"/>
      <c r="R98" s="64"/>
      <c r="S98" s="64"/>
      <c r="T98" s="64"/>
      <c r="U98" s="64"/>
      <c r="V98" s="36"/>
      <c r="W98" s="58"/>
      <c r="X98" s="58"/>
    </row>
    <row r="99" spans="17:24" x14ac:dyDescent="0.25">
      <c r="Q99" s="34"/>
      <c r="R99" s="64"/>
      <c r="S99" s="64"/>
      <c r="T99" s="64"/>
      <c r="U99" s="64"/>
      <c r="V99" s="36"/>
      <c r="W99" s="58"/>
      <c r="X99" s="58"/>
    </row>
    <row r="100" spans="17:24" x14ac:dyDescent="0.25">
      <c r="Q100" s="34"/>
      <c r="R100" s="64"/>
      <c r="S100" s="64"/>
      <c r="T100" s="64"/>
      <c r="U100" s="64"/>
      <c r="V100" s="36"/>
      <c r="W100" s="58"/>
      <c r="X100" s="58"/>
    </row>
    <row r="101" spans="17:24" x14ac:dyDescent="0.25">
      <c r="Q101" s="34"/>
      <c r="R101" s="64"/>
      <c r="S101" s="64"/>
      <c r="T101" s="64"/>
      <c r="U101" s="64"/>
      <c r="V101" s="36"/>
      <c r="W101" s="58"/>
      <c r="X101" s="58"/>
    </row>
    <row r="102" spans="17:24" x14ac:dyDescent="0.25">
      <c r="Q102" s="34"/>
      <c r="R102" s="64"/>
      <c r="S102" s="64"/>
      <c r="T102" s="64"/>
      <c r="U102" s="64"/>
      <c r="V102" s="36"/>
      <c r="W102" s="58"/>
      <c r="X102" s="58"/>
    </row>
    <row r="103" spans="17:24" x14ac:dyDescent="0.25">
      <c r="Q103" s="34"/>
      <c r="R103" s="64"/>
      <c r="S103" s="64"/>
      <c r="T103" s="64"/>
      <c r="U103" s="64"/>
      <c r="V103" s="36"/>
      <c r="W103" s="58"/>
      <c r="X103" s="58"/>
    </row>
    <row r="104" spans="17:24" x14ac:dyDescent="0.25">
      <c r="Q104" s="34"/>
      <c r="R104" s="64"/>
      <c r="S104" s="64"/>
      <c r="T104" s="64"/>
      <c r="U104" s="64"/>
      <c r="V104" s="36"/>
      <c r="W104" s="58"/>
      <c r="X104" s="58"/>
    </row>
    <row r="105" spans="17:24" x14ac:dyDescent="0.25">
      <c r="Q105" s="34"/>
      <c r="R105" s="64"/>
      <c r="S105" s="64"/>
      <c r="T105" s="64"/>
      <c r="U105" s="64"/>
      <c r="V105" s="36"/>
      <c r="W105" s="58"/>
      <c r="X105" s="58"/>
    </row>
    <row r="106" spans="17:24" x14ac:dyDescent="0.25">
      <c r="Q106" s="34"/>
      <c r="R106" s="34"/>
      <c r="S106" s="34"/>
      <c r="T106" s="34"/>
      <c r="U106" s="34"/>
      <c r="V106" s="34"/>
      <c r="W106" s="34"/>
      <c r="X106" s="34"/>
    </row>
    <row r="107" spans="17:24" x14ac:dyDescent="0.25">
      <c r="Q107" s="34"/>
      <c r="R107" s="61"/>
      <c r="S107" s="61"/>
      <c r="T107" s="61"/>
      <c r="U107" s="61"/>
      <c r="V107" s="34"/>
      <c r="W107" s="61"/>
      <c r="X107" s="61"/>
    </row>
    <row r="108" spans="17:24" x14ac:dyDescent="0.25">
      <c r="Q108" s="34"/>
      <c r="R108" s="34"/>
      <c r="S108" s="34"/>
      <c r="T108" s="34"/>
      <c r="U108" s="34"/>
      <c r="V108" s="34"/>
      <c r="W108" s="34"/>
      <c r="X108" s="34"/>
    </row>
  </sheetData>
  <mergeCells count="37">
    <mergeCell ref="B32:B34"/>
    <mergeCell ref="C32:E34"/>
    <mergeCell ref="B35:B36"/>
    <mergeCell ref="C35:E36"/>
    <mergeCell ref="B46:E46"/>
    <mergeCell ref="B37:B39"/>
    <mergeCell ref="C37:E39"/>
    <mergeCell ref="B40:B42"/>
    <mergeCell ref="C40:E42"/>
    <mergeCell ref="B43:B45"/>
    <mergeCell ref="C43:E45"/>
    <mergeCell ref="B28:B29"/>
    <mergeCell ref="C28:E29"/>
    <mergeCell ref="L28:L29"/>
    <mergeCell ref="M28:M29"/>
    <mergeCell ref="B30:B31"/>
    <mergeCell ref="C30:E31"/>
    <mergeCell ref="N28:N29"/>
    <mergeCell ref="C21:E21"/>
    <mergeCell ref="C22:E22"/>
    <mergeCell ref="C23:E23"/>
    <mergeCell ref="C24:E24"/>
    <mergeCell ref="C25:E25"/>
    <mergeCell ref="C26:E26"/>
    <mergeCell ref="C27:E27"/>
    <mergeCell ref="C20:E20"/>
    <mergeCell ref="B2:C2"/>
    <mergeCell ref="D2:O2"/>
    <mergeCell ref="B3:C3"/>
    <mergeCell ref="D3:O3"/>
    <mergeCell ref="B4:C4"/>
    <mergeCell ref="D4:O4"/>
    <mergeCell ref="B5:C5"/>
    <mergeCell ref="D5:O5"/>
    <mergeCell ref="B7:C7"/>
    <mergeCell ref="B11:C11"/>
    <mergeCell ref="C19:E1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X108"/>
  <sheetViews>
    <sheetView topLeftCell="A19" zoomScale="70" zoomScaleNormal="70" workbookViewId="0">
      <selection activeCell="C27" sqref="C27:E27"/>
    </sheetView>
  </sheetViews>
  <sheetFormatPr defaultRowHeight="15.75" x14ac:dyDescent="0.25"/>
  <cols>
    <col min="1" max="1" width="4" style="28" customWidth="1"/>
    <col min="2" max="2" width="15.7109375" style="28" customWidth="1"/>
    <col min="3" max="3" width="41.140625" style="28" customWidth="1"/>
    <col min="4" max="4" width="9.140625" style="28" customWidth="1"/>
    <col min="5" max="5" width="11.42578125" style="28" customWidth="1"/>
    <col min="6" max="6" width="6.5703125" style="28" customWidth="1"/>
    <col min="7" max="7" width="13.42578125" style="28" customWidth="1"/>
    <col min="8" max="8" width="11.7109375" style="28" customWidth="1"/>
    <col min="9" max="9" width="11.28515625" style="28" customWidth="1"/>
    <col min="10" max="10" width="5.42578125" style="28" customWidth="1"/>
    <col min="11" max="11" width="15.42578125" style="28" customWidth="1"/>
    <col min="12" max="13" width="11.5703125" style="28" customWidth="1"/>
    <col min="14" max="14" width="12" style="28" customWidth="1"/>
    <col min="15" max="15" width="5.28515625" style="28" customWidth="1"/>
    <col min="16" max="16" width="3.5703125" style="28" customWidth="1"/>
    <col min="17" max="17" width="15.85546875" style="28" customWidth="1"/>
    <col min="18" max="18" width="10.7109375" style="28" bestFit="1" customWidth="1"/>
    <col min="19" max="19" width="12.42578125" style="28" customWidth="1"/>
    <col min="20" max="20" width="13.140625" style="28" customWidth="1"/>
    <col min="21" max="21" width="14.7109375" style="28" customWidth="1"/>
    <col min="22" max="22" width="14" style="28" customWidth="1"/>
    <col min="23" max="23" width="17.85546875" style="28" customWidth="1"/>
    <col min="24" max="24" width="20.28515625" style="28" customWidth="1"/>
    <col min="25" max="16384" width="9.140625" style="28"/>
  </cols>
  <sheetData>
    <row r="1" spans="2:20" ht="16.5" thickBot="1" x14ac:dyDescent="0.3">
      <c r="P1" s="29"/>
    </row>
    <row r="2" spans="2:20" ht="33" customHeight="1" x14ac:dyDescent="0.25">
      <c r="B2" s="191" t="s">
        <v>36</v>
      </c>
      <c r="C2" s="192"/>
      <c r="D2" s="193" t="s">
        <v>232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4"/>
      <c r="P2" s="30"/>
    </row>
    <row r="3" spans="2:20" x14ac:dyDescent="0.25">
      <c r="B3" s="195" t="s">
        <v>37</v>
      </c>
      <c r="C3" s="196"/>
      <c r="D3" s="197" t="s">
        <v>294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9"/>
      <c r="P3" s="31"/>
    </row>
    <row r="4" spans="2:20" x14ac:dyDescent="0.25">
      <c r="B4" s="195" t="s">
        <v>38</v>
      </c>
      <c r="C4" s="196"/>
      <c r="D4" s="197" t="s">
        <v>276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9"/>
      <c r="P4" s="31"/>
    </row>
    <row r="5" spans="2:20" x14ac:dyDescent="0.25">
      <c r="B5" s="195" t="s">
        <v>39</v>
      </c>
      <c r="C5" s="196"/>
      <c r="D5" s="197" t="s">
        <v>261</v>
      </c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9"/>
      <c r="P5" s="31"/>
    </row>
    <row r="6" spans="2:20" x14ac:dyDescent="0.25">
      <c r="B6" s="32"/>
      <c r="C6" s="33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36"/>
    </row>
    <row r="7" spans="2:20" x14ac:dyDescent="0.25">
      <c r="B7" s="195" t="s">
        <v>40</v>
      </c>
      <c r="C7" s="196"/>
      <c r="D7" s="37" t="s">
        <v>41</v>
      </c>
      <c r="E7" s="38">
        <v>2017</v>
      </c>
      <c r="F7" s="39"/>
      <c r="G7" s="39"/>
      <c r="H7" s="39"/>
      <c r="I7" s="39"/>
      <c r="J7" s="39"/>
      <c r="K7" s="39"/>
      <c r="L7" s="39"/>
      <c r="M7" s="39"/>
      <c r="N7" s="39"/>
      <c r="O7" s="40"/>
      <c r="P7" s="39"/>
    </row>
    <row r="8" spans="2:20" x14ac:dyDescent="0.25">
      <c r="B8" s="41"/>
      <c r="C8" s="27"/>
      <c r="D8" s="42" t="s">
        <v>42</v>
      </c>
      <c r="E8" s="69">
        <v>130.82999999999998</v>
      </c>
      <c r="F8" s="39"/>
      <c r="G8" s="39"/>
      <c r="H8" s="39"/>
      <c r="I8" s="39"/>
      <c r="J8" s="39"/>
      <c r="K8" s="39"/>
      <c r="L8" s="39"/>
      <c r="M8" s="39"/>
      <c r="N8" s="39"/>
      <c r="O8" s="40"/>
      <c r="P8" s="39"/>
    </row>
    <row r="9" spans="2:20" x14ac:dyDescent="0.25">
      <c r="B9" s="41"/>
      <c r="C9" s="27"/>
      <c r="D9" s="42" t="s">
        <v>43</v>
      </c>
      <c r="E9" s="137">
        <v>4</v>
      </c>
      <c r="F9" s="39"/>
      <c r="G9" s="39"/>
      <c r="H9" s="39"/>
      <c r="I9" s="39"/>
      <c r="J9" s="39"/>
      <c r="K9" s="39"/>
      <c r="L9" s="39"/>
      <c r="M9" s="39"/>
      <c r="N9" s="39"/>
      <c r="O9" s="40"/>
      <c r="P9" s="39"/>
    </row>
    <row r="10" spans="2:20" x14ac:dyDescent="0.25">
      <c r="B10" s="41"/>
      <c r="C10" s="34"/>
      <c r="D10" s="34"/>
      <c r="E10" s="34"/>
      <c r="F10" s="36"/>
      <c r="G10" s="36"/>
      <c r="H10" s="36"/>
      <c r="I10" s="36"/>
      <c r="J10" s="36"/>
      <c r="K10" s="36"/>
      <c r="L10" s="36"/>
      <c r="M10" s="36"/>
      <c r="N10" s="36"/>
      <c r="O10" s="44"/>
      <c r="P10" s="36"/>
    </row>
    <row r="11" spans="2:20" x14ac:dyDescent="0.25">
      <c r="B11" s="195" t="s">
        <v>44</v>
      </c>
      <c r="C11" s="196"/>
      <c r="D11" s="37" t="s">
        <v>41</v>
      </c>
      <c r="E11" s="38">
        <v>2017</v>
      </c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39"/>
    </row>
    <row r="12" spans="2:20" ht="31.5" x14ac:dyDescent="0.25">
      <c r="B12" s="45"/>
      <c r="C12" s="46" t="s">
        <v>291</v>
      </c>
      <c r="D12" s="47" t="s">
        <v>42</v>
      </c>
      <c r="E12" s="43">
        <v>101.82999999999998</v>
      </c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39"/>
      <c r="T12" s="48"/>
    </row>
    <row r="13" spans="2:20" ht="47.25" x14ac:dyDescent="0.25">
      <c r="B13" s="45"/>
      <c r="C13" s="46" t="s">
        <v>292</v>
      </c>
      <c r="D13" s="47" t="s">
        <v>42</v>
      </c>
      <c r="E13" s="43">
        <v>17</v>
      </c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39"/>
      <c r="T13" s="48"/>
    </row>
    <row r="14" spans="2:20" ht="63.75" customHeight="1" x14ac:dyDescent="0.25">
      <c r="B14" s="45"/>
      <c r="C14" s="46" t="s">
        <v>293</v>
      </c>
      <c r="D14" s="47" t="s">
        <v>42</v>
      </c>
      <c r="E14" s="43">
        <v>12</v>
      </c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39"/>
      <c r="T14" s="48"/>
    </row>
    <row r="15" spans="2:20" x14ac:dyDescent="0.25">
      <c r="B15" s="45"/>
      <c r="C15" s="34"/>
      <c r="D15" s="34"/>
      <c r="E15" s="34"/>
      <c r="F15" s="39"/>
      <c r="G15" s="39"/>
      <c r="H15" s="39"/>
      <c r="I15" s="39"/>
      <c r="J15" s="39"/>
      <c r="K15" s="39"/>
      <c r="L15" s="39"/>
      <c r="M15" s="39"/>
      <c r="N15" s="39"/>
      <c r="O15" s="40"/>
      <c r="P15" s="39"/>
      <c r="T15" s="48"/>
    </row>
    <row r="16" spans="2:20" ht="16.5" thickBot="1" x14ac:dyDescent="0.3">
      <c r="B16" s="49"/>
      <c r="C16" s="50"/>
      <c r="D16" s="50"/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2"/>
      <c r="P16" s="39"/>
      <c r="T16" s="48"/>
    </row>
    <row r="17" spans="2:22" ht="18" customHeight="1" thickBot="1" x14ac:dyDescent="0.3">
      <c r="T17" s="53"/>
    </row>
    <row r="18" spans="2:22" ht="23.25" customHeight="1" x14ac:dyDescent="0.25"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T18" s="34"/>
      <c r="U18" s="153"/>
      <c r="V18" s="34"/>
    </row>
    <row r="19" spans="2:22" ht="75" customHeight="1" x14ac:dyDescent="0.25">
      <c r="B19" s="154" t="s">
        <v>14</v>
      </c>
      <c r="C19" s="189" t="s">
        <v>51</v>
      </c>
      <c r="D19" s="189"/>
      <c r="E19" s="189"/>
      <c r="F19" s="34"/>
      <c r="G19" s="34"/>
      <c r="H19" s="34"/>
      <c r="I19" s="34"/>
      <c r="J19" s="34"/>
      <c r="K19" s="34"/>
      <c r="L19" s="34"/>
      <c r="M19" s="34"/>
      <c r="N19" s="34"/>
      <c r="O19" s="35"/>
      <c r="T19" s="34"/>
      <c r="U19" s="58"/>
      <c r="V19" s="34"/>
    </row>
    <row r="20" spans="2:22" ht="30" customHeight="1" x14ac:dyDescent="0.25">
      <c r="B20" s="154" t="s">
        <v>17</v>
      </c>
      <c r="C20" s="189" t="s">
        <v>52</v>
      </c>
      <c r="D20" s="189"/>
      <c r="E20" s="189"/>
      <c r="F20" s="34"/>
      <c r="G20" s="34"/>
      <c r="H20" s="34"/>
      <c r="I20" s="34"/>
      <c r="J20" s="34"/>
      <c r="K20" s="34"/>
      <c r="L20" s="34"/>
      <c r="M20" s="34"/>
      <c r="N20" s="34"/>
      <c r="O20" s="35"/>
      <c r="T20" s="34"/>
      <c r="U20" s="58"/>
      <c r="V20" s="34"/>
    </row>
    <row r="21" spans="2:22" ht="76.5" customHeight="1" x14ac:dyDescent="0.25">
      <c r="B21" s="154" t="s">
        <v>15</v>
      </c>
      <c r="C21" s="189" t="s">
        <v>53</v>
      </c>
      <c r="D21" s="189"/>
      <c r="E21" s="189"/>
      <c r="F21" s="34"/>
      <c r="G21" s="34"/>
      <c r="H21" s="34"/>
      <c r="I21" s="34"/>
      <c r="J21" s="34"/>
      <c r="K21" s="34"/>
      <c r="L21" s="34"/>
      <c r="M21" s="34"/>
      <c r="N21" s="34"/>
      <c r="O21" s="35"/>
      <c r="T21" s="34"/>
      <c r="U21" s="58"/>
      <c r="V21" s="34"/>
    </row>
    <row r="22" spans="2:22" ht="59.25" customHeight="1" x14ac:dyDescent="0.25">
      <c r="B22" s="154" t="s">
        <v>54</v>
      </c>
      <c r="C22" s="189" t="s">
        <v>55</v>
      </c>
      <c r="D22" s="189"/>
      <c r="E22" s="189"/>
      <c r="F22" s="34"/>
      <c r="G22" s="34"/>
      <c r="H22" s="34"/>
      <c r="I22" s="34"/>
      <c r="J22" s="34"/>
      <c r="K22" s="34"/>
      <c r="L22" s="34"/>
      <c r="M22" s="34"/>
      <c r="N22" s="34"/>
      <c r="O22" s="35"/>
      <c r="T22" s="34"/>
      <c r="U22" s="58"/>
      <c r="V22" s="34"/>
    </row>
    <row r="23" spans="2:22" ht="19.5" customHeight="1" x14ac:dyDescent="0.25">
      <c r="B23" s="154" t="s">
        <v>56</v>
      </c>
      <c r="C23" s="189" t="s">
        <v>57</v>
      </c>
      <c r="D23" s="189"/>
      <c r="E23" s="189"/>
      <c r="F23" s="34"/>
      <c r="G23" s="34"/>
      <c r="H23" s="34"/>
      <c r="I23" s="34"/>
      <c r="J23" s="34"/>
      <c r="K23" s="34"/>
      <c r="L23" s="34"/>
      <c r="M23" s="34"/>
      <c r="N23" s="34"/>
      <c r="O23" s="35"/>
      <c r="T23" s="34"/>
      <c r="U23" s="58"/>
      <c r="V23" s="34"/>
    </row>
    <row r="24" spans="2:22" ht="32.25" customHeight="1" x14ac:dyDescent="0.25">
      <c r="B24" s="154" t="s">
        <v>58</v>
      </c>
      <c r="C24" s="189" t="s">
        <v>59</v>
      </c>
      <c r="D24" s="189"/>
      <c r="E24" s="189"/>
      <c r="F24" s="34"/>
      <c r="G24" s="34"/>
      <c r="H24" s="34"/>
      <c r="I24" s="34"/>
      <c r="J24" s="34"/>
      <c r="K24" s="34"/>
      <c r="L24" s="34"/>
      <c r="M24" s="34"/>
      <c r="N24" s="34"/>
      <c r="O24" s="35"/>
      <c r="T24" s="34"/>
      <c r="U24" s="58"/>
      <c r="V24" s="34"/>
    </row>
    <row r="25" spans="2:22" ht="16.5" customHeight="1" x14ac:dyDescent="0.25">
      <c r="B25" s="154" t="s">
        <v>60</v>
      </c>
      <c r="C25" s="189" t="s">
        <v>61</v>
      </c>
      <c r="D25" s="189"/>
      <c r="E25" s="189"/>
      <c r="F25" s="34"/>
      <c r="G25" s="34"/>
      <c r="H25" s="34"/>
      <c r="I25" s="34"/>
      <c r="J25" s="34"/>
      <c r="K25" s="34"/>
      <c r="L25" s="34"/>
      <c r="M25" s="34"/>
      <c r="N25" s="34"/>
      <c r="O25" s="35"/>
      <c r="T25" s="34"/>
      <c r="U25" s="58"/>
      <c r="V25" s="34"/>
    </row>
    <row r="26" spans="2:22" x14ac:dyDescent="0.25">
      <c r="B26" s="154" t="s">
        <v>62</v>
      </c>
      <c r="C26" s="189" t="s">
        <v>63</v>
      </c>
      <c r="D26" s="189"/>
      <c r="E26" s="189"/>
      <c r="F26" s="34"/>
      <c r="G26" s="34"/>
      <c r="H26" s="34"/>
      <c r="I26" s="34"/>
      <c r="J26" s="34"/>
      <c r="K26" s="34"/>
      <c r="L26" s="34"/>
      <c r="M26" s="34"/>
      <c r="N26" s="34"/>
      <c r="O26" s="35"/>
      <c r="T26" s="34"/>
      <c r="U26" s="58"/>
      <c r="V26" s="34"/>
    </row>
    <row r="27" spans="2:22" ht="78.75" customHeight="1" x14ac:dyDescent="0.25">
      <c r="B27" s="154" t="s">
        <v>64</v>
      </c>
      <c r="C27" s="189" t="s">
        <v>65</v>
      </c>
      <c r="D27" s="189"/>
      <c r="E27" s="189"/>
      <c r="F27" s="34"/>
      <c r="G27" s="34"/>
      <c r="H27" s="34"/>
      <c r="I27" s="34"/>
      <c r="J27" s="34"/>
      <c r="K27" s="34"/>
      <c r="L27" s="34"/>
      <c r="M27" s="34"/>
      <c r="N27" s="34"/>
      <c r="O27" s="35"/>
      <c r="T27" s="34"/>
      <c r="U27" s="58"/>
      <c r="V27" s="34"/>
    </row>
    <row r="28" spans="2:22" ht="18" customHeight="1" x14ac:dyDescent="0.25">
      <c r="B28" s="179" t="s">
        <v>66</v>
      </c>
      <c r="C28" s="189" t="s">
        <v>67</v>
      </c>
      <c r="D28" s="189"/>
      <c r="E28" s="189"/>
      <c r="F28" s="34"/>
      <c r="G28" s="34"/>
      <c r="H28" s="34"/>
      <c r="I28" s="34"/>
      <c r="J28" s="34"/>
      <c r="K28" s="34"/>
      <c r="L28" s="177" t="s">
        <v>45</v>
      </c>
      <c r="M28" s="175" t="s">
        <v>190</v>
      </c>
      <c r="N28" s="177" t="s">
        <v>46</v>
      </c>
      <c r="O28" s="35"/>
      <c r="T28" s="34"/>
      <c r="U28" s="58"/>
      <c r="V28" s="34"/>
    </row>
    <row r="29" spans="2:22" ht="18" customHeight="1" x14ac:dyDescent="0.25">
      <c r="B29" s="179"/>
      <c r="C29" s="189"/>
      <c r="D29" s="189"/>
      <c r="E29" s="189"/>
      <c r="F29" s="34"/>
      <c r="G29" s="34"/>
      <c r="H29" s="153" t="s">
        <v>45</v>
      </c>
      <c r="I29" s="153" t="s">
        <v>46</v>
      </c>
      <c r="J29" s="34"/>
      <c r="K29" s="34"/>
      <c r="L29" s="178"/>
      <c r="M29" s="176"/>
      <c r="N29" s="178"/>
      <c r="O29" s="35"/>
      <c r="T29" s="34"/>
      <c r="U29" s="58"/>
      <c r="V29" s="34"/>
    </row>
    <row r="30" spans="2:22" ht="18" customHeight="1" x14ac:dyDescent="0.25">
      <c r="B30" s="179" t="s">
        <v>68</v>
      </c>
      <c r="C30" s="180" t="s">
        <v>69</v>
      </c>
      <c r="D30" s="181"/>
      <c r="E30" s="182"/>
      <c r="F30" s="34"/>
      <c r="G30" s="59" t="s">
        <v>47</v>
      </c>
      <c r="H30" s="43">
        <v>30.759999999999998</v>
      </c>
      <c r="I30" s="68">
        <v>40</v>
      </c>
      <c r="J30" s="34"/>
      <c r="K30" s="27" t="s">
        <v>14</v>
      </c>
      <c r="L30" s="43">
        <v>9.69</v>
      </c>
      <c r="M30" s="123">
        <v>9.0459999999999994</v>
      </c>
      <c r="N30" s="60">
        <v>10</v>
      </c>
      <c r="O30" s="35"/>
      <c r="Q30" s="166">
        <f>L30-M30</f>
        <v>0.64400000000000013</v>
      </c>
      <c r="T30" s="34"/>
      <c r="U30" s="58"/>
      <c r="V30" s="34"/>
    </row>
    <row r="31" spans="2:22" ht="18" customHeight="1" x14ac:dyDescent="0.25">
      <c r="B31" s="179"/>
      <c r="C31" s="186"/>
      <c r="D31" s="187"/>
      <c r="E31" s="188"/>
      <c r="F31" s="34"/>
      <c r="G31" s="59" t="s">
        <v>48</v>
      </c>
      <c r="H31" s="43">
        <v>50.98</v>
      </c>
      <c r="I31" s="68">
        <v>70</v>
      </c>
      <c r="J31" s="34"/>
      <c r="K31" s="27" t="s">
        <v>17</v>
      </c>
      <c r="L31" s="43">
        <v>8.76</v>
      </c>
      <c r="M31" s="123">
        <v>8.060666666666668</v>
      </c>
      <c r="N31" s="60">
        <v>10</v>
      </c>
      <c r="O31" s="35"/>
      <c r="Q31" s="166">
        <f t="shared" ref="Q31:Q45" si="0">L31-M31</f>
        <v>0.69933333333333181</v>
      </c>
      <c r="T31" s="34"/>
      <c r="U31" s="58"/>
      <c r="V31" s="34"/>
    </row>
    <row r="32" spans="2:22" ht="18" customHeight="1" x14ac:dyDescent="0.25">
      <c r="B32" s="179" t="s">
        <v>70</v>
      </c>
      <c r="C32" s="180" t="s">
        <v>71</v>
      </c>
      <c r="D32" s="181"/>
      <c r="E32" s="182"/>
      <c r="F32" s="34"/>
      <c r="G32" s="59" t="s">
        <v>49</v>
      </c>
      <c r="H32" s="43">
        <v>20</v>
      </c>
      <c r="I32" s="68">
        <v>20</v>
      </c>
      <c r="J32" s="34"/>
      <c r="K32" s="27" t="s">
        <v>15</v>
      </c>
      <c r="L32" s="43">
        <v>7.72</v>
      </c>
      <c r="M32" s="123">
        <v>7.6726666666666672</v>
      </c>
      <c r="N32" s="60">
        <v>10</v>
      </c>
      <c r="O32" s="35"/>
      <c r="Q32" s="166">
        <f t="shared" si="0"/>
        <v>4.7333333333332561E-2</v>
      </c>
      <c r="T32" s="34"/>
      <c r="U32" s="58"/>
      <c r="V32" s="34"/>
    </row>
    <row r="33" spans="1:22" ht="18" customHeight="1" x14ac:dyDescent="0.25">
      <c r="B33" s="179"/>
      <c r="C33" s="183"/>
      <c r="D33" s="184"/>
      <c r="E33" s="185"/>
      <c r="F33" s="34"/>
      <c r="G33" s="59" t="s">
        <v>50</v>
      </c>
      <c r="H33" s="43">
        <v>29.090000000000003</v>
      </c>
      <c r="I33" s="68">
        <v>30</v>
      </c>
      <c r="J33" s="34"/>
      <c r="K33" s="27" t="s">
        <v>16</v>
      </c>
      <c r="L33" s="43">
        <v>4.59</v>
      </c>
      <c r="M33" s="123">
        <v>4.8333333333333321</v>
      </c>
      <c r="N33" s="60">
        <v>10</v>
      </c>
      <c r="O33" s="35"/>
      <c r="Q33" s="166">
        <f t="shared" si="0"/>
        <v>-0.24333333333333229</v>
      </c>
      <c r="T33" s="34"/>
      <c r="U33" s="58"/>
      <c r="V33" s="34"/>
    </row>
    <row r="34" spans="1:22" ht="22.5" customHeight="1" x14ac:dyDescent="0.25">
      <c r="B34" s="179"/>
      <c r="C34" s="186"/>
      <c r="D34" s="187"/>
      <c r="E34" s="188"/>
      <c r="F34" s="34"/>
      <c r="G34" s="34"/>
      <c r="H34" s="69">
        <f>SUM(H30:H33)</f>
        <v>130.82999999999998</v>
      </c>
      <c r="I34" s="69">
        <f>SUM(I30:I33)</f>
        <v>160</v>
      </c>
      <c r="J34" s="34"/>
      <c r="K34" s="27" t="s">
        <v>20</v>
      </c>
      <c r="L34" s="43">
        <v>6.74</v>
      </c>
      <c r="M34" s="123">
        <v>6.7453333333333338</v>
      </c>
      <c r="N34" s="60">
        <v>10</v>
      </c>
      <c r="O34" s="35"/>
      <c r="Q34" s="166">
        <f t="shared" si="0"/>
        <v>-5.3333333333336341E-3</v>
      </c>
      <c r="T34" s="34"/>
      <c r="U34" s="58"/>
      <c r="V34" s="34"/>
    </row>
    <row r="35" spans="1:22" ht="24.75" customHeight="1" x14ac:dyDescent="0.25">
      <c r="B35" s="173" t="s">
        <v>72</v>
      </c>
      <c r="C35" s="180" t="s">
        <v>73</v>
      </c>
      <c r="D35" s="181"/>
      <c r="E35" s="182"/>
      <c r="F35" s="34"/>
      <c r="G35" s="34"/>
      <c r="J35" s="34"/>
      <c r="K35" s="136" t="s">
        <v>23</v>
      </c>
      <c r="L35" s="43">
        <v>7.87</v>
      </c>
      <c r="M35" s="123">
        <v>8.3053333333333335</v>
      </c>
      <c r="N35" s="60">
        <v>10</v>
      </c>
      <c r="O35" s="35"/>
      <c r="Q35" s="166">
        <f t="shared" si="0"/>
        <v>-0.43533333333333335</v>
      </c>
      <c r="T35" s="34"/>
      <c r="U35" s="58"/>
      <c r="V35" s="34"/>
    </row>
    <row r="36" spans="1:22" ht="18" customHeight="1" x14ac:dyDescent="0.25">
      <c r="B36" s="174"/>
      <c r="C36" s="186"/>
      <c r="D36" s="187"/>
      <c r="E36" s="188"/>
      <c r="F36" s="34"/>
      <c r="G36" s="62"/>
      <c r="H36" s="67"/>
      <c r="I36" s="67"/>
      <c r="J36" s="34"/>
      <c r="K36" s="27" t="s">
        <v>22</v>
      </c>
      <c r="L36" s="43">
        <v>5.86</v>
      </c>
      <c r="M36" s="123">
        <v>4.9426666666666668</v>
      </c>
      <c r="N36" s="60">
        <v>10</v>
      </c>
      <c r="O36" s="35"/>
      <c r="Q36" s="171">
        <f t="shared" si="0"/>
        <v>0.91733333333333356</v>
      </c>
      <c r="T36" s="34"/>
      <c r="U36" s="58"/>
      <c r="V36" s="34"/>
    </row>
    <row r="37" spans="1:22" ht="18" customHeight="1" x14ac:dyDescent="0.25">
      <c r="B37" s="173" t="s">
        <v>74</v>
      </c>
      <c r="C37" s="180" t="s">
        <v>75</v>
      </c>
      <c r="D37" s="181"/>
      <c r="E37" s="182"/>
      <c r="F37" s="34"/>
      <c r="G37" s="34"/>
      <c r="H37" s="36"/>
      <c r="I37" s="36"/>
      <c r="J37" s="34"/>
      <c r="K37" s="27" t="s">
        <v>18</v>
      </c>
      <c r="L37" s="43">
        <v>6.87</v>
      </c>
      <c r="M37" s="123">
        <v>6.4053333333333331</v>
      </c>
      <c r="N37" s="60">
        <v>10</v>
      </c>
      <c r="O37" s="35"/>
      <c r="Q37" s="166">
        <f t="shared" si="0"/>
        <v>0.46466666666666701</v>
      </c>
      <c r="T37" s="34"/>
      <c r="U37" s="58"/>
      <c r="V37" s="34"/>
    </row>
    <row r="38" spans="1:22" ht="18" customHeight="1" x14ac:dyDescent="0.25">
      <c r="B38" s="190"/>
      <c r="C38" s="183"/>
      <c r="D38" s="184"/>
      <c r="E38" s="185"/>
      <c r="F38" s="34"/>
      <c r="G38" s="34"/>
      <c r="H38" s="34"/>
      <c r="I38" s="34"/>
      <c r="J38" s="34"/>
      <c r="K38" s="27" t="s">
        <v>21</v>
      </c>
      <c r="L38" s="43">
        <v>5.88</v>
      </c>
      <c r="M38" s="123">
        <v>7.0166666666666666</v>
      </c>
      <c r="N38" s="60">
        <v>10</v>
      </c>
      <c r="O38" s="35"/>
      <c r="Q38" s="172">
        <f t="shared" si="0"/>
        <v>-1.1366666666666667</v>
      </c>
      <c r="T38" s="34"/>
      <c r="U38" s="58"/>
      <c r="V38" s="34"/>
    </row>
    <row r="39" spans="1:22" ht="18" customHeight="1" x14ac:dyDescent="0.25">
      <c r="B39" s="174"/>
      <c r="C39" s="186"/>
      <c r="D39" s="187"/>
      <c r="E39" s="188"/>
      <c r="F39" s="34"/>
      <c r="G39" s="34"/>
      <c r="H39" s="34"/>
      <c r="I39" s="34"/>
      <c r="J39" s="34"/>
      <c r="K39" s="27" t="s">
        <v>19</v>
      </c>
      <c r="L39" s="43">
        <v>8.86</v>
      </c>
      <c r="M39" s="123">
        <v>7.3226666666666658</v>
      </c>
      <c r="N39" s="60">
        <v>10</v>
      </c>
      <c r="O39" s="35"/>
      <c r="Q39" s="171">
        <f t="shared" si="0"/>
        <v>1.5373333333333337</v>
      </c>
      <c r="T39" s="34"/>
      <c r="U39" s="58"/>
      <c r="V39" s="34"/>
    </row>
    <row r="40" spans="1:22" ht="18" customHeight="1" x14ac:dyDescent="0.25">
      <c r="B40" s="173" t="s">
        <v>76</v>
      </c>
      <c r="C40" s="180" t="s">
        <v>77</v>
      </c>
      <c r="D40" s="181"/>
      <c r="E40" s="182"/>
      <c r="F40" s="34"/>
      <c r="G40" s="34"/>
      <c r="H40" s="34"/>
      <c r="I40" s="34"/>
      <c r="J40" s="34"/>
      <c r="K40" s="27" t="s">
        <v>24</v>
      </c>
      <c r="L40" s="43">
        <v>8.9</v>
      </c>
      <c r="M40" s="123">
        <v>8.0386666666666677</v>
      </c>
      <c r="N40" s="60">
        <v>10</v>
      </c>
      <c r="O40" s="35"/>
      <c r="Q40" s="171">
        <f t="shared" si="0"/>
        <v>0.86133333333333262</v>
      </c>
      <c r="T40" s="34"/>
      <c r="U40" s="58"/>
      <c r="V40" s="34"/>
    </row>
    <row r="41" spans="1:22" ht="18" customHeight="1" x14ac:dyDescent="0.25">
      <c r="B41" s="190"/>
      <c r="C41" s="183"/>
      <c r="D41" s="184"/>
      <c r="E41" s="185"/>
      <c r="F41" s="34"/>
      <c r="G41" s="34"/>
      <c r="H41" s="34"/>
      <c r="I41" s="34"/>
      <c r="J41" s="34"/>
      <c r="K41" s="27" t="s">
        <v>25</v>
      </c>
      <c r="L41" s="43">
        <v>10</v>
      </c>
      <c r="M41" s="123">
        <v>9.5986666666666665</v>
      </c>
      <c r="N41" s="60">
        <v>10</v>
      </c>
      <c r="O41" s="35"/>
      <c r="Q41" s="166">
        <f t="shared" si="0"/>
        <v>0.40133333333333354</v>
      </c>
      <c r="T41" s="34"/>
      <c r="U41" s="58"/>
      <c r="V41" s="34"/>
    </row>
    <row r="42" spans="1:22" ht="18" customHeight="1" x14ac:dyDescent="0.25">
      <c r="B42" s="190"/>
      <c r="C42" s="186"/>
      <c r="D42" s="187"/>
      <c r="E42" s="188"/>
      <c r="F42" s="34"/>
      <c r="G42" s="34"/>
      <c r="H42" s="34"/>
      <c r="I42" s="34"/>
      <c r="J42" s="34"/>
      <c r="K42" s="27" t="s">
        <v>26</v>
      </c>
      <c r="L42" s="43">
        <v>10</v>
      </c>
      <c r="M42" s="123">
        <v>9.5933333333333319</v>
      </c>
      <c r="N42" s="60">
        <v>10</v>
      </c>
      <c r="O42" s="35"/>
      <c r="Q42" s="166">
        <f t="shared" si="0"/>
        <v>0.40666666666666806</v>
      </c>
      <c r="T42" s="34"/>
      <c r="U42" s="58"/>
      <c r="V42" s="34"/>
    </row>
    <row r="43" spans="1:22" ht="18" customHeight="1" x14ac:dyDescent="0.25">
      <c r="B43" s="173" t="s">
        <v>78</v>
      </c>
      <c r="C43" s="180" t="s">
        <v>79</v>
      </c>
      <c r="D43" s="181"/>
      <c r="E43" s="182"/>
      <c r="F43" s="34"/>
      <c r="G43" s="34"/>
      <c r="H43" s="34"/>
      <c r="I43" s="34"/>
      <c r="J43" s="34"/>
      <c r="K43" s="27" t="s">
        <v>27</v>
      </c>
      <c r="L43" s="43">
        <v>9.8800000000000008</v>
      </c>
      <c r="M43" s="123">
        <v>9.059333333333333</v>
      </c>
      <c r="N43" s="60">
        <v>10</v>
      </c>
      <c r="O43" s="35"/>
      <c r="Q43" s="166">
        <f t="shared" si="0"/>
        <v>0.82066666666666777</v>
      </c>
      <c r="T43" s="34"/>
      <c r="U43" s="58"/>
      <c r="V43" s="34"/>
    </row>
    <row r="44" spans="1:22" ht="18" customHeight="1" x14ac:dyDescent="0.25">
      <c r="B44" s="190"/>
      <c r="C44" s="183"/>
      <c r="D44" s="184"/>
      <c r="E44" s="185"/>
      <c r="F44" s="34"/>
      <c r="G44" s="34"/>
      <c r="H44" s="34"/>
      <c r="I44" s="34"/>
      <c r="J44" s="34"/>
      <c r="K44" s="27" t="s">
        <v>29</v>
      </c>
      <c r="L44" s="43">
        <v>9.2100000000000009</v>
      </c>
      <c r="M44" s="123">
        <v>9.1639999999999997</v>
      </c>
      <c r="N44" s="60">
        <v>10</v>
      </c>
      <c r="O44" s="35"/>
      <c r="Q44" s="166">
        <f t="shared" si="0"/>
        <v>4.6000000000001151E-2</v>
      </c>
      <c r="T44" s="34"/>
      <c r="U44" s="58"/>
      <c r="V44" s="34"/>
    </row>
    <row r="45" spans="1:22" ht="18" customHeight="1" x14ac:dyDescent="0.25">
      <c r="B45" s="190"/>
      <c r="C45" s="186"/>
      <c r="D45" s="187"/>
      <c r="E45" s="188"/>
      <c r="F45" s="34"/>
      <c r="G45" s="34"/>
      <c r="H45" s="34"/>
      <c r="I45" s="34"/>
      <c r="J45" s="34"/>
      <c r="K45" s="27" t="s">
        <v>28</v>
      </c>
      <c r="L45" s="43">
        <v>10</v>
      </c>
      <c r="M45" s="123">
        <v>9.5613333333333319</v>
      </c>
      <c r="N45" s="60">
        <v>10</v>
      </c>
      <c r="O45" s="35"/>
      <c r="Q45" s="166">
        <f t="shared" si="0"/>
        <v>0.43866666666666809</v>
      </c>
      <c r="T45" s="34"/>
      <c r="U45" s="58"/>
      <c r="V45" s="34"/>
    </row>
    <row r="46" spans="1:22" ht="16.5" customHeight="1" x14ac:dyDescent="0.25">
      <c r="B46" s="200"/>
      <c r="C46" s="201"/>
      <c r="D46" s="201"/>
      <c r="E46" s="202"/>
      <c r="F46" s="34"/>
      <c r="G46" s="34"/>
      <c r="H46" s="34"/>
      <c r="I46" s="34"/>
      <c r="J46" s="34"/>
      <c r="K46" s="34"/>
      <c r="L46" s="63">
        <f>SUM(L30:L45)</f>
        <v>130.83000000000001</v>
      </c>
      <c r="M46" s="63">
        <f>SUM(M30:M45)</f>
        <v>125.366</v>
      </c>
      <c r="N46" s="63">
        <v>180</v>
      </c>
      <c r="O46" s="35"/>
      <c r="Q46" s="29"/>
      <c r="T46" s="34"/>
      <c r="U46" s="58"/>
      <c r="V46" s="34"/>
    </row>
    <row r="47" spans="1:22" ht="4.5" customHeight="1" thickBot="1" x14ac:dyDescent="0.3"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65"/>
      <c r="T47" s="34"/>
      <c r="U47" s="58"/>
      <c r="V47" s="34"/>
    </row>
    <row r="48" spans="1:22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T48" s="34"/>
      <c r="U48" s="58"/>
      <c r="V48" s="34"/>
    </row>
    <row r="49" spans="1:24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T49" s="34"/>
      <c r="U49" s="34"/>
      <c r="V49" s="34"/>
    </row>
    <row r="50" spans="1:24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T50" s="34"/>
      <c r="U50" s="61"/>
      <c r="V50" s="34"/>
    </row>
    <row r="51" spans="1:24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T51" s="34"/>
      <c r="U51" s="34"/>
      <c r="V51" s="34"/>
    </row>
    <row r="52" spans="1:24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T52" s="34"/>
      <c r="U52" s="34"/>
      <c r="V52" s="34"/>
    </row>
    <row r="53" spans="1:24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24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24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24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24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1:24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153"/>
      <c r="S58" s="153"/>
      <c r="T58" s="153"/>
      <c r="U58" s="153"/>
      <c r="V58" s="153"/>
      <c r="W58" s="153"/>
      <c r="X58" s="153"/>
    </row>
    <row r="59" spans="1:24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64"/>
      <c r="S59" s="64"/>
      <c r="T59" s="64"/>
      <c r="U59" s="64"/>
      <c r="V59" s="36"/>
      <c r="W59" s="58"/>
      <c r="X59" s="58"/>
    </row>
    <row r="60" spans="1:24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64"/>
      <c r="S60" s="64"/>
      <c r="T60" s="64"/>
      <c r="U60" s="64"/>
      <c r="V60" s="36"/>
      <c r="W60" s="58"/>
      <c r="X60" s="58"/>
    </row>
    <row r="61" spans="1:24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64"/>
      <c r="S61" s="64"/>
      <c r="T61" s="64"/>
      <c r="U61" s="64"/>
      <c r="V61" s="36"/>
      <c r="W61" s="58"/>
      <c r="X61" s="58"/>
    </row>
    <row r="62" spans="1:24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64"/>
      <c r="S62" s="64"/>
      <c r="T62" s="64"/>
      <c r="U62" s="64"/>
      <c r="V62" s="36"/>
      <c r="W62" s="58"/>
      <c r="X62" s="58"/>
    </row>
    <row r="63" spans="1:24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64"/>
      <c r="S63" s="64"/>
      <c r="T63" s="64"/>
      <c r="U63" s="64"/>
      <c r="V63" s="36"/>
      <c r="W63" s="58"/>
      <c r="X63" s="58"/>
    </row>
    <row r="64" spans="1:24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64"/>
      <c r="S64" s="64"/>
      <c r="T64" s="64"/>
      <c r="U64" s="64"/>
      <c r="V64" s="36"/>
      <c r="W64" s="58"/>
      <c r="X64" s="58"/>
    </row>
    <row r="65" spans="1:24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64"/>
      <c r="S65" s="64"/>
      <c r="T65" s="64"/>
      <c r="U65" s="64"/>
      <c r="V65" s="36"/>
      <c r="W65" s="58"/>
      <c r="X65" s="58"/>
    </row>
    <row r="66" spans="1:24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64"/>
      <c r="S66" s="64"/>
      <c r="T66" s="64"/>
      <c r="U66" s="64"/>
      <c r="V66" s="36"/>
      <c r="W66" s="58"/>
      <c r="X66" s="58"/>
    </row>
    <row r="67" spans="1:24" ht="2.25" customHeight="1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64"/>
      <c r="S67" s="64"/>
      <c r="T67" s="64"/>
      <c r="U67" s="64"/>
      <c r="V67" s="36"/>
      <c r="W67" s="58"/>
      <c r="X67" s="58"/>
    </row>
    <row r="68" spans="1:24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64"/>
      <c r="S68" s="64"/>
      <c r="T68" s="64"/>
      <c r="U68" s="64"/>
      <c r="V68" s="36"/>
      <c r="W68" s="58"/>
      <c r="X68" s="58"/>
    </row>
    <row r="69" spans="1:24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64"/>
      <c r="S69" s="64"/>
      <c r="T69" s="64"/>
      <c r="U69" s="64"/>
      <c r="V69" s="36"/>
      <c r="W69" s="58"/>
      <c r="X69" s="58"/>
    </row>
    <row r="70" spans="1:24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64"/>
      <c r="S70" s="64"/>
      <c r="T70" s="64"/>
      <c r="U70" s="64"/>
      <c r="V70" s="36"/>
      <c r="W70" s="58"/>
      <c r="X70" s="58"/>
    </row>
    <row r="71" spans="1:24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64"/>
      <c r="S71" s="64"/>
      <c r="T71" s="64"/>
      <c r="U71" s="64"/>
      <c r="V71" s="36"/>
      <c r="W71" s="58"/>
      <c r="X71" s="58"/>
    </row>
    <row r="72" spans="1:24" x14ac:dyDescent="0.25">
      <c r="Q72" s="34"/>
      <c r="R72" s="64"/>
      <c r="S72" s="64"/>
      <c r="T72" s="64"/>
      <c r="U72" s="64"/>
      <c r="V72" s="36"/>
      <c r="W72" s="58"/>
      <c r="X72" s="58"/>
    </row>
    <row r="73" spans="1:24" x14ac:dyDescent="0.25">
      <c r="Q73" s="34"/>
      <c r="R73" s="64"/>
      <c r="S73" s="64"/>
      <c r="T73" s="64"/>
      <c r="U73" s="64"/>
      <c r="V73" s="36"/>
      <c r="W73" s="58"/>
      <c r="X73" s="58"/>
    </row>
    <row r="74" spans="1:24" x14ac:dyDescent="0.25">
      <c r="Q74" s="34"/>
      <c r="R74" s="64"/>
      <c r="S74" s="64"/>
      <c r="T74" s="64"/>
      <c r="U74" s="64"/>
      <c r="V74" s="36"/>
      <c r="W74" s="58"/>
      <c r="X74" s="58"/>
    </row>
    <row r="75" spans="1:24" x14ac:dyDescent="0.25">
      <c r="Q75" s="34"/>
      <c r="R75" s="64"/>
      <c r="S75" s="64"/>
      <c r="T75" s="64"/>
      <c r="U75" s="64"/>
      <c r="V75" s="36"/>
      <c r="W75" s="58"/>
      <c r="X75" s="58"/>
    </row>
    <row r="76" spans="1:24" x14ac:dyDescent="0.25">
      <c r="Q76" s="34"/>
      <c r="R76" s="64"/>
      <c r="S76" s="64"/>
      <c r="T76" s="64"/>
      <c r="U76" s="64"/>
      <c r="V76" s="36"/>
      <c r="W76" s="58"/>
      <c r="X76" s="58"/>
    </row>
    <row r="77" spans="1:24" x14ac:dyDescent="0.25">
      <c r="Q77" s="34"/>
      <c r="R77" s="34"/>
      <c r="S77" s="34"/>
      <c r="T77" s="34"/>
      <c r="U77" s="34"/>
      <c r="V77" s="34"/>
      <c r="W77" s="34"/>
      <c r="X77" s="34"/>
    </row>
    <row r="78" spans="1:24" x14ac:dyDescent="0.25">
      <c r="Q78" s="34"/>
      <c r="R78" s="61"/>
      <c r="S78" s="61"/>
      <c r="T78" s="61"/>
      <c r="U78" s="61"/>
      <c r="V78" s="34"/>
      <c r="W78" s="61"/>
      <c r="X78" s="61"/>
    </row>
    <row r="79" spans="1:24" x14ac:dyDescent="0.25">
      <c r="Q79" s="34"/>
      <c r="R79" s="34"/>
      <c r="S79" s="34"/>
      <c r="T79" s="34"/>
      <c r="U79" s="34"/>
      <c r="V79" s="34"/>
      <c r="W79" s="34"/>
      <c r="X79" s="34"/>
    </row>
    <row r="80" spans="1:24" x14ac:dyDescent="0.25">
      <c r="Q80" s="34"/>
      <c r="R80" s="34"/>
      <c r="S80" s="34"/>
      <c r="T80" s="34"/>
      <c r="U80" s="34"/>
      <c r="V80" s="34"/>
      <c r="W80" s="34"/>
      <c r="X80" s="34"/>
    </row>
    <row r="81" spans="17:24" x14ac:dyDescent="0.25">
      <c r="Q81" s="34"/>
      <c r="R81" s="34"/>
      <c r="S81" s="34"/>
      <c r="T81" s="34"/>
      <c r="U81" s="34"/>
      <c r="V81" s="34"/>
      <c r="W81" s="34"/>
      <c r="X81" s="34"/>
    </row>
    <row r="82" spans="17:24" x14ac:dyDescent="0.25">
      <c r="Q82" s="34"/>
      <c r="R82" s="34"/>
      <c r="S82" s="34"/>
      <c r="T82" s="34"/>
      <c r="U82" s="34"/>
      <c r="V82" s="34"/>
      <c r="W82" s="34"/>
      <c r="X82" s="34"/>
    </row>
    <row r="83" spans="17:24" x14ac:dyDescent="0.25">
      <c r="Q83" s="34"/>
      <c r="R83" s="34"/>
      <c r="S83" s="34"/>
      <c r="T83" s="34"/>
      <c r="U83" s="34"/>
      <c r="V83" s="34"/>
      <c r="W83" s="34"/>
      <c r="X83" s="34"/>
    </row>
    <row r="84" spans="17:24" x14ac:dyDescent="0.25">
      <c r="Q84" s="34"/>
      <c r="R84" s="34"/>
      <c r="S84" s="34"/>
      <c r="T84" s="34"/>
      <c r="U84" s="34"/>
      <c r="V84" s="34"/>
      <c r="W84" s="34"/>
      <c r="X84" s="34"/>
    </row>
    <row r="85" spans="17:24" x14ac:dyDescent="0.25">
      <c r="Q85" s="34"/>
      <c r="R85" s="34"/>
      <c r="S85" s="34"/>
      <c r="T85" s="34"/>
      <c r="U85" s="34"/>
      <c r="V85" s="34"/>
      <c r="W85" s="34"/>
      <c r="X85" s="34"/>
    </row>
    <row r="86" spans="17:24" x14ac:dyDescent="0.25">
      <c r="Q86" s="34"/>
      <c r="R86" s="34"/>
      <c r="S86" s="34"/>
      <c r="T86" s="34"/>
      <c r="U86" s="34"/>
      <c r="V86" s="34"/>
      <c r="W86" s="34"/>
      <c r="X86" s="34"/>
    </row>
    <row r="87" spans="17:24" x14ac:dyDescent="0.25">
      <c r="Q87" s="34"/>
      <c r="R87" s="153"/>
      <c r="S87" s="153"/>
      <c r="T87" s="153"/>
      <c r="U87" s="153"/>
      <c r="V87" s="153"/>
      <c r="W87" s="153"/>
      <c r="X87" s="153"/>
    </row>
    <row r="88" spans="17:24" x14ac:dyDescent="0.25">
      <c r="Q88" s="34"/>
      <c r="R88" s="64"/>
      <c r="S88" s="64"/>
      <c r="T88" s="64"/>
      <c r="U88" s="64"/>
      <c r="V88" s="36"/>
      <c r="W88" s="58"/>
      <c r="X88" s="58"/>
    </row>
    <row r="89" spans="17:24" x14ac:dyDescent="0.25">
      <c r="Q89" s="34"/>
      <c r="R89" s="64"/>
      <c r="S89" s="64"/>
      <c r="T89" s="64"/>
      <c r="U89" s="64"/>
      <c r="V89" s="36"/>
      <c r="W89" s="58"/>
      <c r="X89" s="58"/>
    </row>
    <row r="90" spans="17:24" x14ac:dyDescent="0.25">
      <c r="Q90" s="34"/>
      <c r="R90" s="64"/>
      <c r="S90" s="64"/>
      <c r="T90" s="64"/>
      <c r="U90" s="64"/>
      <c r="V90" s="36"/>
      <c r="W90" s="58"/>
      <c r="X90" s="58"/>
    </row>
    <row r="91" spans="17:24" x14ac:dyDescent="0.25">
      <c r="Q91" s="34"/>
      <c r="R91" s="64"/>
      <c r="S91" s="64"/>
      <c r="T91" s="64"/>
      <c r="U91" s="64"/>
      <c r="V91" s="36"/>
      <c r="W91" s="58"/>
      <c r="X91" s="58"/>
    </row>
    <row r="92" spans="17:24" x14ac:dyDescent="0.25">
      <c r="Q92" s="34"/>
      <c r="R92" s="64"/>
      <c r="S92" s="64"/>
      <c r="T92" s="64"/>
      <c r="U92" s="64"/>
      <c r="V92" s="36"/>
      <c r="W92" s="58"/>
      <c r="X92" s="58"/>
    </row>
    <row r="93" spans="17:24" x14ac:dyDescent="0.25">
      <c r="Q93" s="34"/>
      <c r="R93" s="64"/>
      <c r="S93" s="64"/>
      <c r="T93" s="64"/>
      <c r="U93" s="64"/>
      <c r="V93" s="36"/>
      <c r="W93" s="58"/>
      <c r="X93" s="58"/>
    </row>
    <row r="94" spans="17:24" x14ac:dyDescent="0.25">
      <c r="Q94" s="34"/>
      <c r="R94" s="64"/>
      <c r="S94" s="64"/>
      <c r="T94" s="64"/>
      <c r="U94" s="64"/>
      <c r="V94" s="36"/>
      <c r="W94" s="58"/>
      <c r="X94" s="58"/>
    </row>
    <row r="95" spans="17:24" x14ac:dyDescent="0.25">
      <c r="Q95" s="34"/>
      <c r="R95" s="64"/>
      <c r="S95" s="64"/>
      <c r="T95" s="64"/>
      <c r="U95" s="64"/>
      <c r="V95" s="36"/>
      <c r="W95" s="58"/>
      <c r="X95" s="58"/>
    </row>
    <row r="96" spans="17:24" x14ac:dyDescent="0.25">
      <c r="Q96" s="34"/>
      <c r="R96" s="64"/>
      <c r="S96" s="64"/>
      <c r="T96" s="64"/>
      <c r="U96" s="64"/>
      <c r="V96" s="36"/>
      <c r="W96" s="58"/>
      <c r="X96" s="58"/>
    </row>
    <row r="97" spans="17:24" x14ac:dyDescent="0.25">
      <c r="Q97" s="34"/>
      <c r="R97" s="64"/>
      <c r="S97" s="64"/>
      <c r="T97" s="64"/>
      <c r="U97" s="64"/>
      <c r="V97" s="36"/>
      <c r="W97" s="58"/>
      <c r="X97" s="58"/>
    </row>
    <row r="98" spans="17:24" x14ac:dyDescent="0.25">
      <c r="Q98" s="34"/>
      <c r="R98" s="64"/>
      <c r="S98" s="64"/>
      <c r="T98" s="64"/>
      <c r="U98" s="64"/>
      <c r="V98" s="36"/>
      <c r="W98" s="58"/>
      <c r="X98" s="58"/>
    </row>
    <row r="99" spans="17:24" x14ac:dyDescent="0.25">
      <c r="Q99" s="34"/>
      <c r="R99" s="64"/>
      <c r="S99" s="64"/>
      <c r="T99" s="64"/>
      <c r="U99" s="64"/>
      <c r="V99" s="36"/>
      <c r="W99" s="58"/>
      <c r="X99" s="58"/>
    </row>
    <row r="100" spans="17:24" x14ac:dyDescent="0.25">
      <c r="Q100" s="34"/>
      <c r="R100" s="64"/>
      <c r="S100" s="64"/>
      <c r="T100" s="64"/>
      <c r="U100" s="64"/>
      <c r="V100" s="36"/>
      <c r="W100" s="58"/>
      <c r="X100" s="58"/>
    </row>
    <row r="101" spans="17:24" x14ac:dyDescent="0.25">
      <c r="Q101" s="34"/>
      <c r="R101" s="64"/>
      <c r="S101" s="64"/>
      <c r="T101" s="64"/>
      <c r="U101" s="64"/>
      <c r="V101" s="36"/>
      <c r="W101" s="58"/>
      <c r="X101" s="58"/>
    </row>
    <row r="102" spans="17:24" x14ac:dyDescent="0.25">
      <c r="Q102" s="34"/>
      <c r="R102" s="64"/>
      <c r="S102" s="64"/>
      <c r="T102" s="64"/>
      <c r="U102" s="64"/>
      <c r="V102" s="36"/>
      <c r="W102" s="58"/>
      <c r="X102" s="58"/>
    </row>
    <row r="103" spans="17:24" x14ac:dyDescent="0.25">
      <c r="Q103" s="34"/>
      <c r="R103" s="64"/>
      <c r="S103" s="64"/>
      <c r="T103" s="64"/>
      <c r="U103" s="64"/>
      <c r="V103" s="36"/>
      <c r="W103" s="58"/>
      <c r="X103" s="58"/>
    </row>
    <row r="104" spans="17:24" x14ac:dyDescent="0.25">
      <c r="Q104" s="34"/>
      <c r="R104" s="64"/>
      <c r="S104" s="64"/>
      <c r="T104" s="64"/>
      <c r="U104" s="64"/>
      <c r="V104" s="36"/>
      <c r="W104" s="58"/>
      <c r="X104" s="58"/>
    </row>
    <row r="105" spans="17:24" x14ac:dyDescent="0.25">
      <c r="Q105" s="34"/>
      <c r="R105" s="64"/>
      <c r="S105" s="64"/>
      <c r="T105" s="64"/>
      <c r="U105" s="64"/>
      <c r="V105" s="36"/>
      <c r="W105" s="58"/>
      <c r="X105" s="58"/>
    </row>
    <row r="106" spans="17:24" x14ac:dyDescent="0.25">
      <c r="Q106" s="34"/>
      <c r="R106" s="34"/>
      <c r="S106" s="34"/>
      <c r="T106" s="34"/>
      <c r="U106" s="34"/>
      <c r="V106" s="34"/>
      <c r="W106" s="34"/>
      <c r="X106" s="34"/>
    </row>
    <row r="107" spans="17:24" x14ac:dyDescent="0.25">
      <c r="Q107" s="34"/>
      <c r="R107" s="61"/>
      <c r="S107" s="61"/>
      <c r="T107" s="61"/>
      <c r="U107" s="61"/>
      <c r="V107" s="34"/>
      <c r="W107" s="61"/>
      <c r="X107" s="61"/>
    </row>
    <row r="108" spans="17:24" x14ac:dyDescent="0.25">
      <c r="Q108" s="34"/>
      <c r="R108" s="34"/>
      <c r="S108" s="34"/>
      <c r="T108" s="34"/>
      <c r="U108" s="34"/>
      <c r="V108" s="34"/>
      <c r="W108" s="34"/>
      <c r="X108" s="34"/>
    </row>
  </sheetData>
  <mergeCells count="37">
    <mergeCell ref="B32:B34"/>
    <mergeCell ref="C32:E34"/>
    <mergeCell ref="B35:B36"/>
    <mergeCell ref="C35:E36"/>
    <mergeCell ref="B46:E46"/>
    <mergeCell ref="B37:B39"/>
    <mergeCell ref="C37:E39"/>
    <mergeCell ref="B40:B42"/>
    <mergeCell ref="C40:E42"/>
    <mergeCell ref="B43:B45"/>
    <mergeCell ref="C43:E45"/>
    <mergeCell ref="B28:B29"/>
    <mergeCell ref="C28:E29"/>
    <mergeCell ref="L28:L29"/>
    <mergeCell ref="M28:M29"/>
    <mergeCell ref="B30:B31"/>
    <mergeCell ref="C30:E31"/>
    <mergeCell ref="N28:N29"/>
    <mergeCell ref="C21:E21"/>
    <mergeCell ref="C22:E22"/>
    <mergeCell ref="C23:E23"/>
    <mergeCell ref="C24:E24"/>
    <mergeCell ref="C25:E25"/>
    <mergeCell ref="C26:E26"/>
    <mergeCell ref="C27:E27"/>
    <mergeCell ref="C20:E20"/>
    <mergeCell ref="B2:C2"/>
    <mergeCell ref="D2:O2"/>
    <mergeCell ref="B3:C3"/>
    <mergeCell ref="D3:O3"/>
    <mergeCell ref="B4:C4"/>
    <mergeCell ref="D4:O4"/>
    <mergeCell ref="B5:C5"/>
    <mergeCell ref="D5:O5"/>
    <mergeCell ref="B7:C7"/>
    <mergeCell ref="B11:C11"/>
    <mergeCell ref="C19:E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</vt:i4>
      </vt:variant>
    </vt:vector>
  </HeadingPairs>
  <TitlesOfParts>
    <vt:vector size="22" baseType="lpstr">
      <vt:lpstr>ДОУ_1</vt:lpstr>
      <vt:lpstr>ДОУ_2</vt:lpstr>
      <vt:lpstr>ДОУ_3</vt:lpstr>
      <vt:lpstr>ДОУ_4</vt:lpstr>
      <vt:lpstr>ДОУ_5</vt:lpstr>
      <vt:lpstr>ДОУ_6</vt:lpstr>
      <vt:lpstr>ДОУ_7</vt:lpstr>
      <vt:lpstr>ДОУ_8</vt:lpstr>
      <vt:lpstr>ДОУ_9</vt:lpstr>
      <vt:lpstr>ДОУ_10</vt:lpstr>
      <vt:lpstr>ДОУ_11</vt:lpstr>
      <vt:lpstr>ДОУ_12</vt:lpstr>
      <vt:lpstr>ДОУ_13</vt:lpstr>
      <vt:lpstr>ДОУ_14</vt:lpstr>
      <vt:lpstr>ДОУ_15</vt:lpstr>
      <vt:lpstr>bus.gov.ru</vt:lpstr>
      <vt:lpstr>Рейтинг</vt:lpstr>
      <vt:lpstr>Рэнкинг</vt:lpstr>
      <vt:lpstr>Профиль</vt:lpstr>
      <vt:lpstr>Форма_1(Анк)</vt:lpstr>
      <vt:lpstr>Зависимости</vt:lpstr>
      <vt:lpstr>'Форма_1(Анк)'!Заголовки_для_печати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PaukovaLN</dc:creator>
  <cp:lastModifiedBy>Бондаренко Алексей Алексеевич</cp:lastModifiedBy>
  <dcterms:created xsi:type="dcterms:W3CDTF">2016-11-23T18:21:09Z</dcterms:created>
  <dcterms:modified xsi:type="dcterms:W3CDTF">2020-09-23T15:29:16Z</dcterms:modified>
</cp:coreProperties>
</file>