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'2017'!$A$1:$AR$80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<sst xmlns="http://schemas.openxmlformats.org/spreadsheetml/2006/main" count="216" uniqueCount="88">
  <si>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</si>
  <si>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</si>
  <si>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</si>
  <si>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</si>
  <si>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</si>
  <si>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</si>
  <si>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</si>
  <si>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</si>
  <si>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</si>
  <si>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</si>
  <si>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</si>
  <si>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</si>
  <si>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</si>
  <si>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</si>
  <si>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</si>
  <si>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</si>
  <si>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</si>
  <si>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</si>
  <si>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</si>
  <si>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</si>
  <si>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</si>
  <si>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</si>
  <si>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</si>
  <si>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</si>
  <si>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</si>
  <si>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</si>
  <si>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</si>
  <si>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</si>
  <si>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</si>
  <si>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</si>
  <si>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</si>
  <si>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</si>
  <si>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</si>
  <si>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</si>
  <si>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</si>
  <si>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</si>
  <si>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</si>
  <si>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</si>
  <si>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</si>
  <si>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</si>
  <si>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</si>
  <si>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</si>
  <si>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</si>
  <si>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</si>
  <si>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</si>
  <si>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</si>
  <si>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</si>
  <si>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</si>
  <si>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</si>
  <si>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</si>
  <si>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</si>
  <si>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</si>
  <si>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</si>
  <si>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</si>
  <si>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</si>
  <si>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</si>
  <si>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</si>
  <si>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</si>
  <si>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</si>
  <si>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</si>
  <si>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</si>
  <si>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</si>
  <si>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</si>
  <si>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</si>
  <si>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</si>
  <si>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</si>
  <si>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</si>
  <si>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</si>
  <si>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</si>
  <si>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</si>
  <si>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</si>
  <si>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</si>
  <si>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</si>
  <si>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</si>
  <si>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</si>
  <si>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</si>
  <si>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</si>
  <si>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</si>
  <si>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</si>
  <si>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разница</t>
  </si>
  <si>
    <t>касса итого на дату отчета с нарастающим</t>
  </si>
  <si>
    <t>касса итого на дату за месяц</t>
  </si>
  <si>
    <t>Исполнитель:</t>
  </si>
  <si>
    <t>5-90-95</t>
  </si>
  <si>
    <t>Н.Т.Шванова</t>
  </si>
  <si>
    <t>Д.И.Согина</t>
  </si>
  <si>
    <t>от "_____"_____________2018 №_____</t>
  </si>
  <si>
    <t>Начальник отдела,главный бухгалтер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</si>
</sst>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171" fontId="55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1" fontId="54" fillId="0" borderId="10" xfId="6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/>
    </xf>
    <xf numFmtId="49" fontId="55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71" fontId="55" fillId="0" borderId="0" xfId="0" applyNumberFormat="1" applyFont="1" applyFill="1" applyBorder="1" applyAlignment="1">
      <alignment/>
    </xf>
    <xf numFmtId="174" fontId="56" fillId="0" borderId="10" xfId="61" applyNumberFormat="1" applyFont="1" applyFill="1" applyBorder="1" applyAlignment="1">
      <alignment horizontal="center" vertical="center" wrapText="1"/>
    </xf>
    <xf numFmtId="17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174" fontId="56" fillId="0" borderId="10" xfId="61" applyNumberFormat="1" applyFont="1" applyFill="1" applyBorder="1" applyAlignment="1">
      <alignment horizontal="center" vertical="center"/>
    </xf>
    <xf numFmtId="171" fontId="54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4" fillId="13" borderId="10" xfId="0" applyFont="1" applyFill="1" applyBorder="1" applyAlignment="1">
      <alignment horizontal="center" vertical="center" wrapText="1"/>
    </xf>
    <xf numFmtId="171" fontId="55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8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5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174" fontId="54" fillId="0" borderId="10" xfId="0" applyNumberFormat="1" applyFont="1" applyFill="1" applyBorder="1" applyAlignment="1">
      <alignment horizontal="center" vertical="center"/>
    </xf>
    <xf numFmtId="174" fontId="55" fillId="0" borderId="10" xfId="0" applyNumberFormat="1" applyFont="1" applyFill="1" applyBorder="1" applyAlignment="1">
      <alignment horizontal="center" vertical="center"/>
    </xf>
    <xf numFmtId="174" fontId="55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60" fillId="14" borderId="0" xfId="0" applyFont="1" applyFill="1" applyBorder="1" applyAlignment="1">
      <alignment vertical="center"/>
    </xf>
    <xf numFmtId="0" fontId="60" fillId="34" borderId="0" xfId="0" applyFont="1" applyFill="1" applyAlignment="1">
      <alignment horizontal="center" vertical="center" wrapText="1"/>
    </xf>
    <xf numFmtId="171" fontId="54" fillId="14" borderId="0" xfId="63" applyFont="1" applyFill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171" fontId="60" fillId="34" borderId="0" xfId="0" applyNumberFormat="1" applyFont="1" applyFill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171" fontId="54" fillId="14" borderId="0" xfId="63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171" fontId="54" fillId="34" borderId="0" xfId="63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176" fontId="60" fillId="34" borderId="0" xfId="0" applyNumberFormat="1" applyFont="1" applyFill="1" applyBorder="1" applyAlignment="1">
      <alignment horizontal="center" vertical="center" wrapText="1"/>
    </xf>
    <xf numFmtId="0" fontId="60" fillId="14" borderId="11" xfId="0" applyFont="1" applyFill="1" applyBorder="1" applyAlignment="1">
      <alignment horizontal="center" vertical="center" wrapText="1"/>
    </xf>
    <xf numFmtId="171" fontId="54" fillId="14" borderId="10" xfId="63" applyFont="1" applyFill="1" applyBorder="1" applyAlignment="1">
      <alignment horizontal="center" vertical="center" wrapText="1"/>
    </xf>
    <xf numFmtId="171" fontId="54" fillId="34" borderId="10" xfId="63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/>
    </xf>
    <xf numFmtId="171" fontId="60" fillId="34" borderId="0" xfId="0" applyNumberFormat="1" applyFont="1" applyFill="1" applyBorder="1" applyAlignment="1">
      <alignment horizontal="center" vertical="center" wrapText="1"/>
    </xf>
    <xf numFmtId="176" fontId="54" fillId="14" borderId="10" xfId="63" applyNumberFormat="1" applyFont="1" applyFill="1" applyBorder="1" applyAlignment="1">
      <alignment horizontal="right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175" fontId="60" fillId="14" borderId="11" xfId="63" applyNumberFormat="1" applyFont="1" applyFill="1" applyBorder="1" applyAlignment="1">
      <alignment vertical="center"/>
    </xf>
    <xf numFmtId="175" fontId="60" fillId="34" borderId="0" xfId="63" applyNumberFormat="1" applyFont="1" applyFill="1" applyAlignment="1">
      <alignment horizontal="center" vertical="center" wrapText="1"/>
    </xf>
    <xf numFmtId="175" fontId="61" fillId="14" borderId="10" xfId="63" applyNumberFormat="1" applyFont="1" applyFill="1" applyBorder="1" applyAlignment="1">
      <alignment horizontal="right" vertical="center" wrapText="1"/>
    </xf>
    <xf numFmtId="175" fontId="54" fillId="34" borderId="10" xfId="63" applyNumberFormat="1" applyFont="1" applyFill="1" applyBorder="1" applyAlignment="1">
      <alignment horizontal="center" vertical="center" wrapText="1"/>
    </xf>
    <xf numFmtId="175" fontId="54" fillId="14" borderId="10" xfId="63" applyNumberFormat="1" applyFont="1" applyFill="1" applyBorder="1" applyAlignment="1">
      <alignment horizontal="right" vertical="center" wrapText="1"/>
    </xf>
    <xf numFmtId="175" fontId="60" fillId="14" borderId="0" xfId="63" applyNumberFormat="1" applyFont="1" applyFill="1" applyBorder="1" applyAlignment="1">
      <alignment vertical="center"/>
    </xf>
    <xf numFmtId="175" fontId="58" fillId="14" borderId="10" xfId="63" applyNumberFormat="1" applyFont="1" applyFill="1" applyBorder="1" applyAlignment="1">
      <alignment horizontal="center" vertical="center" wrapText="1"/>
    </xf>
    <xf numFmtId="175" fontId="62" fillId="14" borderId="10" xfId="63" applyNumberFormat="1" applyFont="1" applyFill="1" applyBorder="1" applyAlignment="1">
      <alignment horizontal="center" vertical="center" wrapText="1"/>
    </xf>
    <xf numFmtId="175" fontId="54" fillId="14" borderId="10" xfId="63" applyNumberFormat="1" applyFont="1" applyFill="1" applyBorder="1" applyAlignment="1">
      <alignment horizontal="center" vertical="center" wrapText="1"/>
    </xf>
    <xf numFmtId="175" fontId="13" fillId="14" borderId="0" xfId="63" applyNumberFormat="1" applyFont="1" applyFill="1" applyBorder="1" applyAlignment="1">
      <alignment horizontal="center" vertical="center" wrapText="1"/>
    </xf>
    <xf numFmtId="175" fontId="54" fillId="14" borderId="10" xfId="63" applyNumberFormat="1" applyFont="1" applyFill="1" applyBorder="1" applyAlignment="1">
      <alignment horizontal="center" vertical="center"/>
    </xf>
    <xf numFmtId="175" fontId="59" fillId="14" borderId="10" xfId="63" applyNumberFormat="1" applyFont="1" applyFill="1" applyBorder="1" applyAlignment="1">
      <alignment horizontal="center" vertical="center" wrapText="1"/>
    </xf>
    <xf numFmtId="175" fontId="13" fillId="14" borderId="0" xfId="63" applyNumberFormat="1" applyFont="1" applyFill="1" applyBorder="1" applyAlignment="1">
      <alignment vertical="center"/>
    </xf>
    <xf numFmtId="175" fontId="13" fillId="14" borderId="11" xfId="63" applyNumberFormat="1" applyFont="1" applyFill="1" applyBorder="1" applyAlignment="1">
      <alignment vertical="center"/>
    </xf>
    <xf numFmtId="175" fontId="60" fillId="14" borderId="12" xfId="63" applyNumberFormat="1" applyFont="1" applyFill="1" applyBorder="1" applyAlignment="1">
      <alignment vertical="center"/>
    </xf>
    <xf numFmtId="175" fontId="60" fillId="14" borderId="13" xfId="63" applyNumberFormat="1" applyFont="1" applyFill="1" applyBorder="1" applyAlignment="1">
      <alignment vertical="center"/>
    </xf>
    <xf numFmtId="175" fontId="60" fillId="14" borderId="0" xfId="0" applyNumberFormat="1" applyFont="1" applyFill="1" applyBorder="1" applyAlignment="1">
      <alignment vertical="center"/>
    </xf>
    <xf numFmtId="175" fontId="60" fillId="34" borderId="0" xfId="0" applyNumberFormat="1" applyFont="1" applyFill="1" applyAlignment="1">
      <alignment horizontal="center" vertical="center" wrapText="1"/>
    </xf>
    <xf numFmtId="175" fontId="54" fillId="14" borderId="0" xfId="63" applyNumberFormat="1" applyFont="1" applyFill="1" applyAlignment="1">
      <alignment horizontal="center" vertical="center" wrapText="1"/>
    </xf>
    <xf numFmtId="175" fontId="54" fillId="34" borderId="0" xfId="0" applyNumberFormat="1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top"/>
    </xf>
    <xf numFmtId="0" fontId="55" fillId="0" borderId="14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5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W86"/>
  <sheetViews>
    <sheetView tabSelected="1" view="pageBreakPreview" zoomScale="60" zoomScaleNormal="70" workbookViewId="0" topLeftCell="Q1">
      <selection activeCell="AT1" sqref="AT1:AW16384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1.28125" style="16" bestFit="1" customWidth="1"/>
    <col min="22" max="22" width="14.00390625" style="16" bestFit="1" customWidth="1"/>
    <col min="23" max="23" width="14.8515625" style="16" customWidth="1"/>
    <col min="24" max="24" width="11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9.42187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46" width="21.421875" style="111" hidden="1" customWidth="1"/>
    <col min="47" max="47" width="22.00390625" style="112" hidden="1" customWidth="1"/>
    <col min="48" max="48" width="19.140625" style="113" hidden="1" customWidth="1"/>
    <col min="49" max="49" width="17.57421875" style="114" hidden="1" customWidth="1"/>
    <col min="50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86</v>
      </c>
      <c r="Z2" s="36"/>
      <c r="AA2" s="36"/>
    </row>
    <row r="3" spans="5:47" ht="21.75" customHeight="1">
      <c r="E3" s="161" t="s">
        <v>73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AU3" s="115"/>
    </row>
    <row r="4" spans="2:49" ht="47.25" customHeight="1">
      <c r="B4" s="42"/>
      <c r="C4" s="16"/>
      <c r="D4" s="16"/>
      <c r="E4" s="171" t="s">
        <v>78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U4" s="116"/>
      <c r="AV4" s="117"/>
      <c r="AW4" s="118"/>
    </row>
    <row r="5" spans="2:49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U5" s="116"/>
      <c r="AV5" s="117"/>
      <c r="AW5" s="118"/>
    </row>
    <row r="6" spans="47:49" ht="11.25" customHeight="1">
      <c r="AU6" s="116"/>
      <c r="AV6" s="117"/>
      <c r="AW6" s="119"/>
    </row>
    <row r="7" spans="1:49" ht="24.75" customHeight="1">
      <c r="A7" s="154" t="s">
        <v>0</v>
      </c>
      <c r="B7" s="155" t="s">
        <v>1</v>
      </c>
      <c r="C7" s="155" t="s">
        <v>2</v>
      </c>
      <c r="D7" s="155" t="s">
        <v>3</v>
      </c>
      <c r="E7" s="160" t="s">
        <v>65</v>
      </c>
      <c r="F7" s="160"/>
      <c r="G7" s="160"/>
      <c r="H7" s="157" t="s">
        <v>53</v>
      </c>
      <c r="I7" s="157"/>
      <c r="J7" s="157"/>
      <c r="K7" s="156" t="s">
        <v>54</v>
      </c>
      <c r="L7" s="156"/>
      <c r="M7" s="156"/>
      <c r="N7" s="156" t="s">
        <v>55</v>
      </c>
      <c r="O7" s="156"/>
      <c r="P7" s="156"/>
      <c r="Q7" s="156" t="s">
        <v>56</v>
      </c>
      <c r="R7" s="156"/>
      <c r="S7" s="156"/>
      <c r="T7" s="156" t="s">
        <v>57</v>
      </c>
      <c r="U7" s="156"/>
      <c r="V7" s="156"/>
      <c r="W7" s="156" t="s">
        <v>58</v>
      </c>
      <c r="X7" s="156"/>
      <c r="Y7" s="156"/>
      <c r="Z7" s="156" t="s">
        <v>59</v>
      </c>
      <c r="AA7" s="156"/>
      <c r="AB7" s="156"/>
      <c r="AC7" s="156" t="s">
        <v>60</v>
      </c>
      <c r="AD7" s="156"/>
      <c r="AE7" s="156"/>
      <c r="AF7" s="156" t="s">
        <v>61</v>
      </c>
      <c r="AG7" s="156"/>
      <c r="AH7" s="156"/>
      <c r="AI7" s="156" t="s">
        <v>62</v>
      </c>
      <c r="AJ7" s="156"/>
      <c r="AK7" s="156"/>
      <c r="AL7" s="156" t="s">
        <v>63</v>
      </c>
      <c r="AM7" s="156"/>
      <c r="AN7" s="156"/>
      <c r="AO7" s="156" t="s">
        <v>64</v>
      </c>
      <c r="AP7" s="156"/>
      <c r="AQ7" s="156"/>
      <c r="AR7" s="156" t="s">
        <v>72</v>
      </c>
      <c r="AS7" s="43"/>
      <c r="AT7" s="120"/>
      <c r="AU7" s="121"/>
      <c r="AV7" s="117"/>
      <c r="AW7" s="118"/>
    </row>
    <row r="8" spans="1:49" ht="63" customHeight="1">
      <c r="A8" s="154"/>
      <c r="B8" s="155"/>
      <c r="C8" s="155"/>
      <c r="D8" s="155"/>
      <c r="E8" s="160" t="s">
        <v>66</v>
      </c>
      <c r="F8" s="160"/>
      <c r="G8" s="156" t="s">
        <v>71</v>
      </c>
      <c r="H8" s="156" t="s">
        <v>66</v>
      </c>
      <c r="I8" s="156"/>
      <c r="J8" s="93" t="s">
        <v>71</v>
      </c>
      <c r="K8" s="156" t="s">
        <v>66</v>
      </c>
      <c r="L8" s="156"/>
      <c r="M8" s="66" t="s">
        <v>71</v>
      </c>
      <c r="N8" s="156" t="s">
        <v>66</v>
      </c>
      <c r="O8" s="156"/>
      <c r="P8" s="66" t="s">
        <v>71</v>
      </c>
      <c r="Q8" s="156" t="s">
        <v>66</v>
      </c>
      <c r="R8" s="156"/>
      <c r="S8" s="66" t="s">
        <v>71</v>
      </c>
      <c r="T8" s="156" t="s">
        <v>66</v>
      </c>
      <c r="U8" s="156"/>
      <c r="V8" s="156" t="s">
        <v>71</v>
      </c>
      <c r="W8" s="156" t="s">
        <v>66</v>
      </c>
      <c r="X8" s="156"/>
      <c r="Y8" s="156" t="s">
        <v>71</v>
      </c>
      <c r="Z8" s="156" t="s">
        <v>66</v>
      </c>
      <c r="AA8" s="156"/>
      <c r="AB8" s="156" t="s">
        <v>71</v>
      </c>
      <c r="AC8" s="156" t="s">
        <v>66</v>
      </c>
      <c r="AD8" s="156"/>
      <c r="AE8" s="156" t="s">
        <v>71</v>
      </c>
      <c r="AF8" s="156" t="s">
        <v>66</v>
      </c>
      <c r="AG8" s="156"/>
      <c r="AH8" s="156" t="s">
        <v>71</v>
      </c>
      <c r="AI8" s="156" t="s">
        <v>66</v>
      </c>
      <c r="AJ8" s="156"/>
      <c r="AK8" s="156" t="s">
        <v>71</v>
      </c>
      <c r="AL8" s="156" t="s">
        <v>66</v>
      </c>
      <c r="AM8" s="156"/>
      <c r="AN8" s="156" t="s">
        <v>71</v>
      </c>
      <c r="AO8" s="156" t="s">
        <v>66</v>
      </c>
      <c r="AP8" s="156"/>
      <c r="AQ8" s="156" t="s">
        <v>71</v>
      </c>
      <c r="AR8" s="156"/>
      <c r="AS8" s="43"/>
      <c r="AT8" s="122" t="s">
        <v>67</v>
      </c>
      <c r="AU8" s="112" t="s">
        <v>79</v>
      </c>
      <c r="AV8" s="123" t="s">
        <v>80</v>
      </c>
      <c r="AW8" s="124" t="s">
        <v>81</v>
      </c>
    </row>
    <row r="9" spans="1:49" s="22" customFormat="1" ht="24" customHeight="1">
      <c r="A9" s="154"/>
      <c r="B9" s="155"/>
      <c r="C9" s="155"/>
      <c r="D9" s="155"/>
      <c r="E9" s="53" t="s">
        <v>67</v>
      </c>
      <c r="F9" s="29" t="s">
        <v>68</v>
      </c>
      <c r="G9" s="156"/>
      <c r="H9" s="61" t="s">
        <v>67</v>
      </c>
      <c r="I9" s="28" t="s">
        <v>68</v>
      </c>
      <c r="J9" s="93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56"/>
      <c r="W9" s="61" t="s">
        <v>67</v>
      </c>
      <c r="X9" s="28" t="s">
        <v>68</v>
      </c>
      <c r="Y9" s="156"/>
      <c r="Z9" s="61" t="s">
        <v>67</v>
      </c>
      <c r="AA9" s="46" t="s">
        <v>68</v>
      </c>
      <c r="AB9" s="156"/>
      <c r="AC9" s="61" t="s">
        <v>67</v>
      </c>
      <c r="AD9" s="28" t="s">
        <v>68</v>
      </c>
      <c r="AE9" s="156"/>
      <c r="AF9" s="61" t="s">
        <v>67</v>
      </c>
      <c r="AG9" s="28" t="s">
        <v>68</v>
      </c>
      <c r="AH9" s="156"/>
      <c r="AI9" s="61" t="s">
        <v>67</v>
      </c>
      <c r="AJ9" s="28" t="s">
        <v>68</v>
      </c>
      <c r="AK9" s="156"/>
      <c r="AL9" s="61" t="s">
        <v>67</v>
      </c>
      <c r="AM9" s="28" t="s">
        <v>68</v>
      </c>
      <c r="AN9" s="156"/>
      <c r="AO9" s="61" t="s">
        <v>67</v>
      </c>
      <c r="AP9" s="28" t="s">
        <v>68</v>
      </c>
      <c r="AQ9" s="156"/>
      <c r="AR9" s="46"/>
      <c r="AS9" s="31"/>
      <c r="AT9" s="125"/>
      <c r="AU9" s="126"/>
      <c r="AV9" s="127"/>
      <c r="AW9" s="128"/>
    </row>
    <row r="10" spans="1:49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  <c r="AT10" s="125"/>
      <c r="AU10" s="126"/>
      <c r="AV10" s="127"/>
      <c r="AW10" s="128"/>
    </row>
    <row r="11" spans="1:49" ht="75.75" customHeight="1">
      <c r="A11" s="164" t="s">
        <v>75</v>
      </c>
      <c r="B11" s="169" t="s">
        <v>25</v>
      </c>
      <c r="C11" s="5" t="s">
        <v>4</v>
      </c>
      <c r="D11" s="2" t="s">
        <v>47</v>
      </c>
      <c r="E11" s="65">
        <f>H11+K11+N11+Q11+T11+W11+Z11+AC11+AF11+AI11+AL11+AO11</f>
        <v>2116699.0999999996</v>
      </c>
      <c r="F11" s="68">
        <f>I11+L11+O11+R11+U11+X11+AA11+AD11+AG11+AJ11+AM11+AP11</f>
        <v>591633.7000000001</v>
      </c>
      <c r="G11" s="66">
        <f>F11/E11*100</f>
        <v>27.95077014016778</v>
      </c>
      <c r="H11" s="65">
        <f>H12+H13+H14</f>
        <v>120309.4</v>
      </c>
      <c r="I11" s="66">
        <f>I12+I14</f>
        <v>61410.1</v>
      </c>
      <c r="J11" s="66">
        <f>I11/H11*100</f>
        <v>51.043476237102006</v>
      </c>
      <c r="K11" s="65">
        <f>K12+K13+K14</f>
        <v>156663.5</v>
      </c>
      <c r="L11" s="66">
        <f>L12+L14</f>
        <v>197814</v>
      </c>
      <c r="M11" s="66">
        <f>L11/K11*100</f>
        <v>126.26680752057754</v>
      </c>
      <c r="N11" s="65">
        <f>N12+N13+N14</f>
        <v>152107.8</v>
      </c>
      <c r="O11" s="66">
        <f>O12+O14</f>
        <v>188062.2</v>
      </c>
      <c r="P11" s="66">
        <f>O11/N11*100</f>
        <v>123.63744660037159</v>
      </c>
      <c r="Q11" s="65">
        <f>Q12+Q13+Q14</f>
        <v>175077.1</v>
      </c>
      <c r="R11" s="66">
        <f>R12+R14</f>
        <v>144347.4</v>
      </c>
      <c r="S11" s="66">
        <f>R11/Q11*100</f>
        <v>82.44790438041296</v>
      </c>
      <c r="T11" s="65">
        <f>T12+T13+T14</f>
        <v>286201.1</v>
      </c>
      <c r="U11" s="66"/>
      <c r="V11" s="66"/>
      <c r="W11" s="65">
        <f>W12+W13+W14</f>
        <v>312153.8</v>
      </c>
      <c r="X11" s="66"/>
      <c r="Y11" s="66"/>
      <c r="Z11" s="65">
        <f>Z12+Z13+Z14</f>
        <v>159042.9</v>
      </c>
      <c r="AA11" s="96"/>
      <c r="AB11" s="66"/>
      <c r="AC11" s="65">
        <f>AC12+AC13+AC14</f>
        <v>145321.8</v>
      </c>
      <c r="AD11" s="66"/>
      <c r="AE11" s="66"/>
      <c r="AF11" s="65">
        <f>AF12+AF13+AF14</f>
        <v>136914.5</v>
      </c>
      <c r="AG11" s="66"/>
      <c r="AH11" s="66"/>
      <c r="AI11" s="65">
        <f>AI12+AI13+AI14</f>
        <v>152781.2</v>
      </c>
      <c r="AJ11" s="66"/>
      <c r="AK11" s="66"/>
      <c r="AL11" s="65">
        <f>AL12+AL13+AL14</f>
        <v>162925.7</v>
      </c>
      <c r="AM11" s="66"/>
      <c r="AN11" s="66"/>
      <c r="AO11" s="65">
        <f>AO12+AO13+AO14</f>
        <v>157200.3</v>
      </c>
      <c r="AP11" s="66"/>
      <c r="AQ11" s="66"/>
      <c r="AR11" s="67"/>
      <c r="AS11" s="47"/>
      <c r="AT11" s="129">
        <f>AT12+AT14</f>
        <v>2116699.1</v>
      </c>
      <c r="AU11" s="130">
        <f>AT11-E11</f>
        <v>0</v>
      </c>
      <c r="AV11" s="131">
        <f>AV12+AV14</f>
        <v>591633.7</v>
      </c>
      <c r="AW11" s="132">
        <f>AV11-F11</f>
        <v>0</v>
      </c>
    </row>
    <row r="12" spans="1:49" ht="96.75" customHeight="1">
      <c r="A12" s="164"/>
      <c r="B12" s="169"/>
      <c r="C12" s="5" t="s">
        <v>5</v>
      </c>
      <c r="D12" s="2" t="s">
        <v>51</v>
      </c>
      <c r="E12" s="65">
        <f>H12+K12+N12+Q12+T12+W12+Z12+AC12+AF12+AI12+AL12+AO12</f>
        <v>449140.69999999995</v>
      </c>
      <c r="F12" s="68">
        <f aca="true" t="shared" si="0" ref="F12:F72">I12+L12+O12+R12+U12+X12+AA12+AD12+AG12+AJ12+AM12+AP12</f>
        <v>123201.29999999999</v>
      </c>
      <c r="G12" s="66">
        <f aca="true" t="shared" si="1" ref="G12:G72">F12/E12*100</f>
        <v>27.430446628417332</v>
      </c>
      <c r="H12" s="65">
        <f>H62+H66+H71</f>
        <v>22981.4</v>
      </c>
      <c r="I12" s="66">
        <f>I62+I66+I71</f>
        <v>20496.5</v>
      </c>
      <c r="J12" s="66">
        <f aca="true" t="shared" si="2" ref="J12:J71">I12/H12*100</f>
        <v>89.18734280766184</v>
      </c>
      <c r="K12" s="65">
        <f>K62+K66+K71</f>
        <v>34455.9</v>
      </c>
      <c r="L12" s="66">
        <f>L62+L66+L71</f>
        <v>22951.6</v>
      </c>
      <c r="M12" s="66">
        <f aca="true" t="shared" si="3" ref="M12:M72">L12/K12*100</f>
        <v>66.61152371582226</v>
      </c>
      <c r="N12" s="65">
        <f>N62+N66+N71</f>
        <v>31473.6</v>
      </c>
      <c r="O12" s="66">
        <f>O62+O66+O71</f>
        <v>41953.8</v>
      </c>
      <c r="P12" s="66">
        <f aca="true" t="shared" si="4" ref="P12:P72">O12/N12*100</f>
        <v>133.29838340704592</v>
      </c>
      <c r="Q12" s="65">
        <f>Q62+Q66+Q71</f>
        <v>44823.9</v>
      </c>
      <c r="R12" s="66">
        <f>R62+R66+R71</f>
        <v>37799.4</v>
      </c>
      <c r="S12" s="66">
        <f aca="true" t="shared" si="5" ref="S12:S72">R12/Q12*100</f>
        <v>84.32867287317704</v>
      </c>
      <c r="T12" s="65">
        <f>T62+T66+T71</f>
        <v>39019.1</v>
      </c>
      <c r="U12" s="66"/>
      <c r="V12" s="66"/>
      <c r="W12" s="65">
        <f>W62+W66+W71</f>
        <v>36386.299999999996</v>
      </c>
      <c r="X12" s="66"/>
      <c r="Y12" s="66"/>
      <c r="Z12" s="65">
        <f>Z62+Z66+Z71</f>
        <v>53557.2</v>
      </c>
      <c r="AA12" s="96"/>
      <c r="AB12" s="66"/>
      <c r="AC12" s="65">
        <f>AC62+AC66+AC71</f>
        <v>27851.1</v>
      </c>
      <c r="AD12" s="66"/>
      <c r="AE12" s="66"/>
      <c r="AF12" s="65">
        <f>AF62+AF66+AF71</f>
        <v>26998.700000000004</v>
      </c>
      <c r="AG12" s="66"/>
      <c r="AH12" s="66"/>
      <c r="AI12" s="65">
        <f aca="true" t="shared" si="6" ref="AI12:AO12">AI62+AI66+AI71</f>
        <v>39899.3</v>
      </c>
      <c r="AJ12" s="66"/>
      <c r="AK12" s="66"/>
      <c r="AL12" s="65">
        <f t="shared" si="6"/>
        <v>41494.2</v>
      </c>
      <c r="AM12" s="66"/>
      <c r="AN12" s="66"/>
      <c r="AO12" s="65">
        <f t="shared" si="6"/>
        <v>50200</v>
      </c>
      <c r="AP12" s="66"/>
      <c r="AQ12" s="66"/>
      <c r="AR12" s="67"/>
      <c r="AT12" s="129">
        <f>AT71+AT66+AT62</f>
        <v>449140.7</v>
      </c>
      <c r="AU12" s="130">
        <f>AT12-E12</f>
        <v>0</v>
      </c>
      <c r="AV12" s="133">
        <f>AV62+AV66+AV71</f>
        <v>123201.29999999999</v>
      </c>
      <c r="AW12" s="132">
        <f>AV12-F12</f>
        <v>0</v>
      </c>
    </row>
    <row r="13" spans="1:49" ht="46.5" customHeight="1" hidden="1">
      <c r="A13" s="164"/>
      <c r="B13" s="169"/>
      <c r="C13" s="101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 t="e">
        <f t="shared" si="1"/>
        <v>#DIV/0!</v>
      </c>
      <c r="H13" s="65">
        <f>H67</f>
        <v>0</v>
      </c>
      <c r="I13" s="66"/>
      <c r="J13" s="66" t="e">
        <f t="shared" si="2"/>
        <v>#DIV/0!</v>
      </c>
      <c r="K13" s="65">
        <f>K67</f>
        <v>0</v>
      </c>
      <c r="L13" s="66"/>
      <c r="M13" s="66" t="e">
        <f t="shared" si="3"/>
        <v>#DIV/0!</v>
      </c>
      <c r="N13" s="65">
        <f>N67</f>
        <v>0</v>
      </c>
      <c r="O13" s="66"/>
      <c r="P13" s="66" t="e">
        <f t="shared" si="4"/>
        <v>#DIV/0!</v>
      </c>
      <c r="Q13" s="65">
        <f>Q67</f>
        <v>0</v>
      </c>
      <c r="R13" s="66"/>
      <c r="S13" s="66" t="e">
        <f t="shared" si="5"/>
        <v>#DIV/0!</v>
      </c>
      <c r="T13" s="65">
        <f>T67</f>
        <v>0</v>
      </c>
      <c r="U13" s="66"/>
      <c r="V13" s="66"/>
      <c r="W13" s="65">
        <f>W67</f>
        <v>0</v>
      </c>
      <c r="X13" s="66"/>
      <c r="Y13" s="66"/>
      <c r="Z13" s="65">
        <f>Z67</f>
        <v>0</v>
      </c>
      <c r="AA13" s="96"/>
      <c r="AB13" s="66"/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7" ref="AI13:AO13">AI67</f>
        <v>0</v>
      </c>
      <c r="AJ13" s="66"/>
      <c r="AK13" s="66"/>
      <c r="AL13" s="65">
        <f t="shared" si="7"/>
        <v>0</v>
      </c>
      <c r="AM13" s="66"/>
      <c r="AN13" s="66"/>
      <c r="AO13" s="65">
        <f t="shared" si="7"/>
        <v>0</v>
      </c>
      <c r="AP13" s="66"/>
      <c r="AQ13" s="66"/>
      <c r="AR13" s="67"/>
      <c r="AT13" s="134"/>
      <c r="AU13" s="130">
        <f aca="true" t="shared" si="8" ref="AU13:AU70">AT13-E13</f>
        <v>0</v>
      </c>
      <c r="AV13" s="131"/>
      <c r="AW13" s="132">
        <f aca="true" t="shared" si="9" ref="AW13:AW71">AV13-F13</f>
        <v>0</v>
      </c>
    </row>
    <row r="14" spans="1:49" ht="81.75" customHeight="1">
      <c r="A14" s="164"/>
      <c r="B14" s="169"/>
      <c r="C14" s="9" t="s">
        <v>6</v>
      </c>
      <c r="D14" s="2" t="s">
        <v>51</v>
      </c>
      <c r="E14" s="65">
        <f>H14+K14+N14+Q14+T14+W14+Z14+AC14+AF14+AI14+AL14+AO14</f>
        <v>1667558.4</v>
      </c>
      <c r="F14" s="68">
        <f t="shared" si="0"/>
        <v>468432.4</v>
      </c>
      <c r="G14" s="66">
        <f t="shared" si="1"/>
        <v>28.090914237246505</v>
      </c>
      <c r="H14" s="65">
        <f>H63+H68+H72</f>
        <v>97328</v>
      </c>
      <c r="I14" s="66">
        <f>I63+I68+I72</f>
        <v>40913.6</v>
      </c>
      <c r="J14" s="66">
        <f t="shared" si="2"/>
        <v>42.03682393555811</v>
      </c>
      <c r="K14" s="65">
        <f>K63+K68+K72</f>
        <v>122207.59999999999</v>
      </c>
      <c r="L14" s="66">
        <f>L63+L68+L72</f>
        <v>174862.4</v>
      </c>
      <c r="M14" s="66">
        <f t="shared" si="3"/>
        <v>143.08635469479805</v>
      </c>
      <c r="N14" s="65">
        <f>N63+N68+N72</f>
        <v>120634.2</v>
      </c>
      <c r="O14" s="66">
        <f>O63+O68+O72</f>
        <v>146108.4</v>
      </c>
      <c r="P14" s="66">
        <f t="shared" si="4"/>
        <v>121.11689719830694</v>
      </c>
      <c r="Q14" s="65">
        <f>Q63+Q68+Q72</f>
        <v>130253.2</v>
      </c>
      <c r="R14" s="66">
        <f>R63+R68+R72</f>
        <v>106548</v>
      </c>
      <c r="S14" s="66">
        <f t="shared" si="5"/>
        <v>81.80067744976706</v>
      </c>
      <c r="T14" s="65">
        <f>T63+T68+T72</f>
        <v>247182</v>
      </c>
      <c r="U14" s="66"/>
      <c r="V14" s="66"/>
      <c r="W14" s="65">
        <f>W63+W68+W72</f>
        <v>275767.5</v>
      </c>
      <c r="X14" s="66"/>
      <c r="Y14" s="66"/>
      <c r="Z14" s="65">
        <f>Z63+Z68+Z72</f>
        <v>105485.7</v>
      </c>
      <c r="AA14" s="96"/>
      <c r="AB14" s="66"/>
      <c r="AC14" s="65">
        <f>AC63+AC68+AC72</f>
        <v>117470.7</v>
      </c>
      <c r="AD14" s="66"/>
      <c r="AE14" s="66"/>
      <c r="AF14" s="65">
        <f>AF63+AF68+AF72</f>
        <v>109915.79999999999</v>
      </c>
      <c r="AG14" s="66"/>
      <c r="AH14" s="66"/>
      <c r="AI14" s="65">
        <f aca="true" t="shared" si="10" ref="AI14:AO14">AI63+AI68+AI72</f>
        <v>112881.9</v>
      </c>
      <c r="AJ14" s="66"/>
      <c r="AK14" s="66"/>
      <c r="AL14" s="65">
        <f t="shared" si="10"/>
        <v>121431.5</v>
      </c>
      <c r="AM14" s="66"/>
      <c r="AN14" s="66"/>
      <c r="AO14" s="65">
        <f t="shared" si="10"/>
        <v>107000.3</v>
      </c>
      <c r="AP14" s="66"/>
      <c r="AQ14" s="66"/>
      <c r="AR14" s="67"/>
      <c r="AT14" s="129">
        <f>AT63+AT68+AT72</f>
        <v>1667558.4000000001</v>
      </c>
      <c r="AU14" s="130">
        <f>AT14-E14</f>
        <v>0</v>
      </c>
      <c r="AV14" s="133">
        <f>AV63+AV68+AV72</f>
        <v>468432.4</v>
      </c>
      <c r="AW14" s="132">
        <f t="shared" si="9"/>
        <v>0</v>
      </c>
    </row>
    <row r="15" spans="1:49" ht="82.5" customHeight="1">
      <c r="A15" s="164" t="s">
        <v>8</v>
      </c>
      <c r="B15" s="158" t="s">
        <v>26</v>
      </c>
      <c r="C15" s="158"/>
      <c r="D15" s="158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66"/>
      <c r="T15" s="55"/>
      <c r="U15" s="12"/>
      <c r="V15" s="66"/>
      <c r="W15" s="55"/>
      <c r="X15" s="25"/>
      <c r="Y15" s="66"/>
      <c r="Z15" s="55"/>
      <c r="AA15" s="97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  <c r="AT15" s="134"/>
      <c r="AU15" s="130">
        <f t="shared" si="8"/>
        <v>0</v>
      </c>
      <c r="AV15" s="133"/>
      <c r="AW15" s="132">
        <f t="shared" si="9"/>
        <v>0</v>
      </c>
    </row>
    <row r="16" spans="1:49" ht="22.5" customHeight="1">
      <c r="A16" s="164"/>
      <c r="B16" s="170" t="s">
        <v>7</v>
      </c>
      <c r="C16" s="170"/>
      <c r="D16" s="170"/>
      <c r="E16" s="57"/>
      <c r="F16" s="68"/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66"/>
      <c r="T16" s="55"/>
      <c r="U16" s="12"/>
      <c r="V16" s="66"/>
      <c r="W16" s="55"/>
      <c r="X16" s="25"/>
      <c r="Y16" s="66"/>
      <c r="Z16" s="55"/>
      <c r="AA16" s="97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  <c r="AT16" s="134"/>
      <c r="AU16" s="130">
        <f t="shared" si="8"/>
        <v>0</v>
      </c>
      <c r="AV16" s="131"/>
      <c r="AW16" s="132">
        <f t="shared" si="9"/>
        <v>0</v>
      </c>
    </row>
    <row r="17" spans="1:49" ht="17.25" customHeight="1" hidden="1">
      <c r="A17" s="164"/>
      <c r="B17" s="5"/>
      <c r="C17" s="1"/>
      <c r="D17" s="1"/>
      <c r="E17" s="57"/>
      <c r="F17" s="68">
        <f t="shared" si="0"/>
        <v>0</v>
      </c>
      <c r="G17" s="66" t="e">
        <f t="shared" si="1"/>
        <v>#DIV/0!</v>
      </c>
      <c r="H17" s="57"/>
      <c r="I17" s="1"/>
      <c r="J17" s="66" t="e">
        <f t="shared" si="2"/>
        <v>#DIV/0!</v>
      </c>
      <c r="K17" s="57"/>
      <c r="L17" s="1"/>
      <c r="M17" s="66" t="e">
        <f t="shared" si="3"/>
        <v>#DIV/0!</v>
      </c>
      <c r="N17" s="62"/>
      <c r="O17" s="25"/>
      <c r="P17" s="66" t="e">
        <f t="shared" si="4"/>
        <v>#DIV/0!</v>
      </c>
      <c r="Q17" s="55"/>
      <c r="R17" s="25"/>
      <c r="S17" s="66" t="e">
        <f t="shared" si="5"/>
        <v>#DIV/0!</v>
      </c>
      <c r="T17" s="55"/>
      <c r="U17" s="12"/>
      <c r="V17" s="66"/>
      <c r="W17" s="55"/>
      <c r="X17" s="25"/>
      <c r="Y17" s="66"/>
      <c r="Z17" s="55"/>
      <c r="AA17" s="98"/>
      <c r="AB17" s="66"/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  <c r="AT17" s="134"/>
      <c r="AU17" s="130">
        <f t="shared" si="8"/>
        <v>0</v>
      </c>
      <c r="AV17" s="133"/>
      <c r="AW17" s="132">
        <f t="shared" si="9"/>
        <v>0</v>
      </c>
    </row>
    <row r="18" spans="1:49" ht="24.75" customHeight="1" hidden="1">
      <c r="A18" s="164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>
        <f t="shared" si="1"/>
        <v>0</v>
      </c>
      <c r="H18" s="56" t="e">
        <f>#REF!</f>
        <v>#REF!</v>
      </c>
      <c r="I18" s="19"/>
      <c r="J18" s="66" t="e">
        <f t="shared" si="2"/>
        <v>#REF!</v>
      </c>
      <c r="K18" s="56" t="e">
        <f>#REF!</f>
        <v>#REF!</v>
      </c>
      <c r="L18" s="19"/>
      <c r="M18" s="66" t="e">
        <f t="shared" si="3"/>
        <v>#REF!</v>
      </c>
      <c r="N18" s="56" t="e">
        <f>#REF!</f>
        <v>#REF!</v>
      </c>
      <c r="O18" s="19"/>
      <c r="P18" s="66" t="e">
        <f t="shared" si="4"/>
        <v>#REF!</v>
      </c>
      <c r="Q18" s="56" t="e">
        <f>#REF!</f>
        <v>#REF!</v>
      </c>
      <c r="R18" s="19"/>
      <c r="S18" s="66" t="e">
        <f t="shared" si="5"/>
        <v>#REF!</v>
      </c>
      <c r="T18" s="56" t="e">
        <f>#REF!</f>
        <v>#REF!</v>
      </c>
      <c r="U18" s="12"/>
      <c r="V18" s="66"/>
      <c r="W18" s="56" t="e">
        <f>#REF!</f>
        <v>#REF!</v>
      </c>
      <c r="X18" s="19"/>
      <c r="Y18" s="66"/>
      <c r="Z18" s="56" t="e">
        <f>#REF!</f>
        <v>#REF!</v>
      </c>
      <c r="AA18" s="19"/>
      <c r="AB18" s="66"/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  <c r="AT18" s="134"/>
      <c r="AU18" s="130">
        <f t="shared" si="8"/>
        <v>-1525</v>
      </c>
      <c r="AV18" s="133"/>
      <c r="AW18" s="132">
        <f t="shared" si="9"/>
        <v>0</v>
      </c>
    </row>
    <row r="19" spans="1:49" ht="42" customHeight="1" hidden="1">
      <c r="A19" s="164"/>
      <c r="B19" s="5"/>
      <c r="C19" s="5" t="s">
        <v>6</v>
      </c>
      <c r="D19" s="1"/>
      <c r="E19" s="56">
        <v>0</v>
      </c>
      <c r="F19" s="68">
        <f t="shared" si="0"/>
        <v>0</v>
      </c>
      <c r="G19" s="66" t="e">
        <f t="shared" si="1"/>
        <v>#DIV/0!</v>
      </c>
      <c r="H19" s="56">
        <v>0</v>
      </c>
      <c r="I19" s="19"/>
      <c r="J19" s="66" t="e">
        <f t="shared" si="2"/>
        <v>#DIV/0!</v>
      </c>
      <c r="K19" s="56">
        <v>0</v>
      </c>
      <c r="L19" s="19"/>
      <c r="M19" s="66" t="e">
        <f t="shared" si="3"/>
        <v>#DIV/0!</v>
      </c>
      <c r="N19" s="56">
        <v>0</v>
      </c>
      <c r="O19" s="19"/>
      <c r="P19" s="66" t="e">
        <f t="shared" si="4"/>
        <v>#DIV/0!</v>
      </c>
      <c r="Q19" s="56">
        <v>0</v>
      </c>
      <c r="R19" s="19"/>
      <c r="S19" s="66" t="e">
        <f t="shared" si="5"/>
        <v>#DIV/0!</v>
      </c>
      <c r="T19" s="56">
        <v>0</v>
      </c>
      <c r="U19" s="12"/>
      <c r="V19" s="66"/>
      <c r="W19" s="56">
        <v>0</v>
      </c>
      <c r="X19" s="19"/>
      <c r="Y19" s="66"/>
      <c r="Z19" s="56">
        <v>0</v>
      </c>
      <c r="AA19" s="19"/>
      <c r="AB19" s="66"/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  <c r="AT19" s="134"/>
      <c r="AU19" s="130">
        <f t="shared" si="8"/>
        <v>0</v>
      </c>
      <c r="AV19" s="133"/>
      <c r="AW19" s="132">
        <f t="shared" si="9"/>
        <v>0</v>
      </c>
    </row>
    <row r="20" spans="1:49" ht="22.5" customHeight="1" hidden="1">
      <c r="A20" s="164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>
        <f t="shared" si="1"/>
        <v>0</v>
      </c>
      <c r="H20" s="56" t="e">
        <f>#REF!</f>
        <v>#REF!</v>
      </c>
      <c r="I20" s="19"/>
      <c r="J20" s="66" t="e">
        <f t="shared" si="2"/>
        <v>#REF!</v>
      </c>
      <c r="K20" s="56" t="e">
        <f>#REF!</f>
        <v>#REF!</v>
      </c>
      <c r="L20" s="19"/>
      <c r="M20" s="66" t="e">
        <f t="shared" si="3"/>
        <v>#REF!</v>
      </c>
      <c r="N20" s="56" t="e">
        <f>#REF!</f>
        <v>#REF!</v>
      </c>
      <c r="O20" s="19"/>
      <c r="P20" s="66" t="e">
        <f t="shared" si="4"/>
        <v>#REF!</v>
      </c>
      <c r="Q20" s="56" t="e">
        <f>#REF!</f>
        <v>#REF!</v>
      </c>
      <c r="R20" s="19"/>
      <c r="S20" s="66" t="e">
        <f t="shared" si="5"/>
        <v>#REF!</v>
      </c>
      <c r="T20" s="56" t="e">
        <f>#REF!</f>
        <v>#REF!</v>
      </c>
      <c r="U20" s="12"/>
      <c r="V20" s="66"/>
      <c r="W20" s="56" t="e">
        <f>#REF!</f>
        <v>#REF!</v>
      </c>
      <c r="X20" s="19"/>
      <c r="Y20" s="66"/>
      <c r="Z20" s="56" t="e">
        <f>#REF!</f>
        <v>#REF!</v>
      </c>
      <c r="AA20" s="19"/>
      <c r="AB20" s="66"/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  <c r="AT20" s="134"/>
      <c r="AU20" s="130">
        <f t="shared" si="8"/>
        <v>-75</v>
      </c>
      <c r="AV20" s="133"/>
      <c r="AW20" s="132">
        <f t="shared" si="9"/>
        <v>0</v>
      </c>
    </row>
    <row r="21" spans="1:49" ht="42" customHeight="1" hidden="1">
      <c r="A21" s="164"/>
      <c r="B21" s="5"/>
      <c r="C21" s="5" t="s">
        <v>6</v>
      </c>
      <c r="D21" s="1"/>
      <c r="E21" s="56">
        <v>0</v>
      </c>
      <c r="F21" s="68">
        <f t="shared" si="0"/>
        <v>0</v>
      </c>
      <c r="G21" s="66" t="e">
        <f t="shared" si="1"/>
        <v>#DIV/0!</v>
      </c>
      <c r="H21" s="56" t="e">
        <f>#REF!</f>
        <v>#REF!</v>
      </c>
      <c r="I21" s="19"/>
      <c r="J21" s="66" t="e">
        <f t="shared" si="2"/>
        <v>#REF!</v>
      </c>
      <c r="K21" s="56">
        <v>0</v>
      </c>
      <c r="L21" s="19"/>
      <c r="M21" s="66" t="e">
        <f t="shared" si="3"/>
        <v>#DIV/0!</v>
      </c>
      <c r="N21" s="56" t="e">
        <f>#REF!</f>
        <v>#REF!</v>
      </c>
      <c r="O21" s="19"/>
      <c r="P21" s="66" t="e">
        <f t="shared" si="4"/>
        <v>#REF!</v>
      </c>
      <c r="Q21" s="56">
        <v>0</v>
      </c>
      <c r="R21" s="19"/>
      <c r="S21" s="66" t="e">
        <f t="shared" si="5"/>
        <v>#DIV/0!</v>
      </c>
      <c r="T21" s="56" t="e">
        <f>#REF!</f>
        <v>#REF!</v>
      </c>
      <c r="U21" s="12"/>
      <c r="V21" s="66"/>
      <c r="W21" s="56" t="e">
        <f>#REF!</f>
        <v>#REF!</v>
      </c>
      <c r="X21" s="19"/>
      <c r="Y21" s="66"/>
      <c r="Z21" s="56" t="e">
        <f>#REF!</f>
        <v>#REF!</v>
      </c>
      <c r="AA21" s="19"/>
      <c r="AB21" s="66"/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  <c r="AT21" s="134"/>
      <c r="AU21" s="130">
        <f t="shared" si="8"/>
        <v>0</v>
      </c>
      <c r="AV21" s="131"/>
      <c r="AW21" s="132">
        <f t="shared" si="9"/>
        <v>0</v>
      </c>
    </row>
    <row r="22" spans="1:49" ht="27.75" customHeight="1" hidden="1">
      <c r="A22" s="164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>
        <f t="shared" si="1"/>
        <v>0</v>
      </c>
      <c r="H22" s="56" t="e">
        <f>#REF!</f>
        <v>#REF!</v>
      </c>
      <c r="I22" s="19"/>
      <c r="J22" s="66" t="e">
        <f t="shared" si="2"/>
        <v>#REF!</v>
      </c>
      <c r="K22" s="56" t="e">
        <f>#REF!</f>
        <v>#REF!</v>
      </c>
      <c r="L22" s="19"/>
      <c r="M22" s="66" t="e">
        <f t="shared" si="3"/>
        <v>#REF!</v>
      </c>
      <c r="N22" s="56" t="e">
        <f>#REF!</f>
        <v>#REF!</v>
      </c>
      <c r="O22" s="19"/>
      <c r="P22" s="66" t="e">
        <f t="shared" si="4"/>
        <v>#REF!</v>
      </c>
      <c r="Q22" s="56" t="e">
        <f>#REF!</f>
        <v>#REF!</v>
      </c>
      <c r="R22" s="19"/>
      <c r="S22" s="66" t="e">
        <f t="shared" si="5"/>
        <v>#REF!</v>
      </c>
      <c r="T22" s="56" t="e">
        <f>#REF!</f>
        <v>#REF!</v>
      </c>
      <c r="U22" s="12"/>
      <c r="V22" s="66"/>
      <c r="W22" s="56" t="e">
        <f>#REF!</f>
        <v>#REF!</v>
      </c>
      <c r="X22" s="19"/>
      <c r="Y22" s="66"/>
      <c r="Z22" s="56" t="e">
        <f>#REF!</f>
        <v>#REF!</v>
      </c>
      <c r="AA22" s="19"/>
      <c r="AB22" s="66"/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  <c r="AT22" s="134"/>
      <c r="AU22" s="130">
        <f t="shared" si="8"/>
        <v>-250</v>
      </c>
      <c r="AV22" s="131"/>
      <c r="AW22" s="132">
        <f t="shared" si="9"/>
        <v>0</v>
      </c>
    </row>
    <row r="23" spans="1:49" ht="43.5" customHeight="1" hidden="1">
      <c r="A23" s="164"/>
      <c r="B23" s="5"/>
      <c r="C23" s="5" t="s">
        <v>6</v>
      </c>
      <c r="D23" s="1"/>
      <c r="E23" s="56">
        <v>0</v>
      </c>
      <c r="F23" s="68">
        <f t="shared" si="0"/>
        <v>0</v>
      </c>
      <c r="G23" s="66" t="e">
        <f t="shared" si="1"/>
        <v>#DIV/0!</v>
      </c>
      <c r="H23" s="56">
        <v>0</v>
      </c>
      <c r="I23" s="19"/>
      <c r="J23" s="66" t="e">
        <f t="shared" si="2"/>
        <v>#DIV/0!</v>
      </c>
      <c r="K23" s="56">
        <v>0</v>
      </c>
      <c r="L23" s="19"/>
      <c r="M23" s="66" t="e">
        <f t="shared" si="3"/>
        <v>#DIV/0!</v>
      </c>
      <c r="N23" s="56">
        <v>0</v>
      </c>
      <c r="O23" s="19"/>
      <c r="P23" s="66" t="e">
        <f t="shared" si="4"/>
        <v>#DIV/0!</v>
      </c>
      <c r="Q23" s="56">
        <v>0</v>
      </c>
      <c r="R23" s="19"/>
      <c r="S23" s="66" t="e">
        <f t="shared" si="5"/>
        <v>#DIV/0!</v>
      </c>
      <c r="T23" s="56">
        <v>0</v>
      </c>
      <c r="U23" s="12"/>
      <c r="V23" s="66"/>
      <c r="W23" s="56">
        <v>0</v>
      </c>
      <c r="X23" s="19"/>
      <c r="Y23" s="66"/>
      <c r="Z23" s="56">
        <v>0</v>
      </c>
      <c r="AA23" s="19"/>
      <c r="AB23" s="66"/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  <c r="AT23" s="134"/>
      <c r="AU23" s="130">
        <f t="shared" si="8"/>
        <v>0</v>
      </c>
      <c r="AV23" s="135"/>
      <c r="AW23" s="132">
        <f t="shared" si="9"/>
        <v>0</v>
      </c>
    </row>
    <row r="24" spans="1:49" ht="33" customHeight="1" hidden="1">
      <c r="A24" s="164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>
        <f t="shared" si="1"/>
        <v>0</v>
      </c>
      <c r="H24" s="56" t="e">
        <f>#REF!</f>
        <v>#REF!</v>
      </c>
      <c r="I24" s="19"/>
      <c r="J24" s="66" t="e">
        <f t="shared" si="2"/>
        <v>#REF!</v>
      </c>
      <c r="K24" s="56" t="e">
        <f>#REF!</f>
        <v>#REF!</v>
      </c>
      <c r="L24" s="19"/>
      <c r="M24" s="66" t="e">
        <f t="shared" si="3"/>
        <v>#REF!</v>
      </c>
      <c r="N24" s="56" t="e">
        <f>#REF!</f>
        <v>#REF!</v>
      </c>
      <c r="O24" s="19"/>
      <c r="P24" s="66" t="e">
        <f t="shared" si="4"/>
        <v>#REF!</v>
      </c>
      <c r="Q24" s="56" t="e">
        <f>#REF!</f>
        <v>#REF!</v>
      </c>
      <c r="R24" s="19"/>
      <c r="S24" s="66" t="e">
        <f t="shared" si="5"/>
        <v>#REF!</v>
      </c>
      <c r="T24" s="56" t="e">
        <f>#REF!</f>
        <v>#REF!</v>
      </c>
      <c r="U24" s="12"/>
      <c r="V24" s="66"/>
      <c r="W24" s="56" t="e">
        <f>#REF!</f>
        <v>#REF!</v>
      </c>
      <c r="X24" s="19"/>
      <c r="Y24" s="66"/>
      <c r="Z24" s="56" t="e">
        <f>#REF!</f>
        <v>#REF!</v>
      </c>
      <c r="AA24" s="19"/>
      <c r="AB24" s="66"/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  <c r="AT24" s="134"/>
      <c r="AU24" s="130">
        <f t="shared" si="8"/>
        <v>-580</v>
      </c>
      <c r="AV24" s="136"/>
      <c r="AW24" s="132">
        <f t="shared" si="9"/>
        <v>0</v>
      </c>
    </row>
    <row r="25" spans="1:49" ht="42" customHeight="1" hidden="1">
      <c r="A25" s="164"/>
      <c r="B25" s="5"/>
      <c r="C25" s="5" t="s">
        <v>6</v>
      </c>
      <c r="D25" s="1"/>
      <c r="E25" s="56">
        <v>0</v>
      </c>
      <c r="F25" s="68">
        <f t="shared" si="0"/>
        <v>0</v>
      </c>
      <c r="G25" s="66" t="e">
        <f t="shared" si="1"/>
        <v>#DIV/0!</v>
      </c>
      <c r="H25" s="56">
        <v>0</v>
      </c>
      <c r="I25" s="19"/>
      <c r="J25" s="66" t="e">
        <f t="shared" si="2"/>
        <v>#DIV/0!</v>
      </c>
      <c r="K25" s="56">
        <v>0</v>
      </c>
      <c r="L25" s="19"/>
      <c r="M25" s="66" t="e">
        <f t="shared" si="3"/>
        <v>#DIV/0!</v>
      </c>
      <c r="N25" s="56">
        <v>0</v>
      </c>
      <c r="O25" s="19"/>
      <c r="P25" s="66" t="e">
        <f t="shared" si="4"/>
        <v>#DIV/0!</v>
      </c>
      <c r="Q25" s="56">
        <v>0</v>
      </c>
      <c r="R25" s="19"/>
      <c r="S25" s="66" t="e">
        <f t="shared" si="5"/>
        <v>#DIV/0!</v>
      </c>
      <c r="T25" s="56">
        <v>0</v>
      </c>
      <c r="U25" s="12"/>
      <c r="V25" s="66"/>
      <c r="W25" s="56">
        <v>0</v>
      </c>
      <c r="X25" s="19"/>
      <c r="Y25" s="66"/>
      <c r="Z25" s="56">
        <v>0</v>
      </c>
      <c r="AA25" s="19"/>
      <c r="AB25" s="66"/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  <c r="AT25" s="134"/>
      <c r="AU25" s="130">
        <f t="shared" si="8"/>
        <v>0</v>
      </c>
      <c r="AV25" s="137"/>
      <c r="AW25" s="132">
        <f t="shared" si="9"/>
        <v>0</v>
      </c>
    </row>
    <row r="26" spans="1:49" ht="34.5" customHeight="1" hidden="1">
      <c r="A26" s="164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>
        <f t="shared" si="1"/>
        <v>0</v>
      </c>
      <c r="H26" s="56" t="e">
        <f>#REF!</f>
        <v>#REF!</v>
      </c>
      <c r="I26" s="19"/>
      <c r="J26" s="66" t="e">
        <f t="shared" si="2"/>
        <v>#REF!</v>
      </c>
      <c r="K26" s="56" t="e">
        <f>#REF!</f>
        <v>#REF!</v>
      </c>
      <c r="L26" s="19"/>
      <c r="M26" s="66" t="e">
        <f t="shared" si="3"/>
        <v>#REF!</v>
      </c>
      <c r="N26" s="56" t="e">
        <f>#REF!</f>
        <v>#REF!</v>
      </c>
      <c r="O26" s="19"/>
      <c r="P26" s="66" t="e">
        <f t="shared" si="4"/>
        <v>#REF!</v>
      </c>
      <c r="Q26" s="56" t="e">
        <f>#REF!</f>
        <v>#REF!</v>
      </c>
      <c r="R26" s="19"/>
      <c r="S26" s="66" t="e">
        <f t="shared" si="5"/>
        <v>#REF!</v>
      </c>
      <c r="T26" s="56" t="e">
        <f>#REF!</f>
        <v>#REF!</v>
      </c>
      <c r="U26" s="12"/>
      <c r="V26" s="66"/>
      <c r="W26" s="56" t="e">
        <f>#REF!</f>
        <v>#REF!</v>
      </c>
      <c r="X26" s="19"/>
      <c r="Y26" s="66"/>
      <c r="Z26" s="56" t="e">
        <f>#REF!</f>
        <v>#REF!</v>
      </c>
      <c r="AA26" s="19"/>
      <c r="AB26" s="66"/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  <c r="AT26" s="138"/>
      <c r="AU26" s="130">
        <f t="shared" si="8"/>
        <v>-750</v>
      </c>
      <c r="AV26" s="137"/>
      <c r="AW26" s="132">
        <f t="shared" si="9"/>
        <v>0</v>
      </c>
    </row>
    <row r="27" spans="1:49" ht="47.25" customHeight="1" hidden="1">
      <c r="A27" s="164"/>
      <c r="B27" s="5"/>
      <c r="C27" s="5" t="s">
        <v>6</v>
      </c>
      <c r="D27" s="1"/>
      <c r="E27" s="57"/>
      <c r="F27" s="68">
        <f t="shared" si="0"/>
        <v>0</v>
      </c>
      <c r="G27" s="66" t="e">
        <f t="shared" si="1"/>
        <v>#DIV/0!</v>
      </c>
      <c r="H27" s="57">
        <v>0</v>
      </c>
      <c r="I27" s="1"/>
      <c r="J27" s="66" t="e">
        <f t="shared" si="2"/>
        <v>#DIV/0!</v>
      </c>
      <c r="K27" s="57">
        <v>0</v>
      </c>
      <c r="L27" s="1"/>
      <c r="M27" s="66" t="e">
        <f t="shared" si="3"/>
        <v>#DIV/0!</v>
      </c>
      <c r="N27" s="62"/>
      <c r="O27" s="25"/>
      <c r="P27" s="66" t="e">
        <f t="shared" si="4"/>
        <v>#DIV/0!</v>
      </c>
      <c r="Q27" s="55"/>
      <c r="R27" s="25"/>
      <c r="S27" s="66" t="e">
        <f t="shared" si="5"/>
        <v>#DIV/0!</v>
      </c>
      <c r="T27" s="55"/>
      <c r="U27" s="12"/>
      <c r="V27" s="66"/>
      <c r="W27" s="55"/>
      <c r="X27" s="25"/>
      <c r="Y27" s="66"/>
      <c r="Z27" s="55"/>
      <c r="AA27" s="98"/>
      <c r="AB27" s="66"/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  <c r="AT27" s="134"/>
      <c r="AU27" s="130">
        <f t="shared" si="8"/>
        <v>0</v>
      </c>
      <c r="AV27" s="139"/>
      <c r="AW27" s="132">
        <f t="shared" si="9"/>
        <v>0</v>
      </c>
    </row>
    <row r="28" spans="1:49" ht="26.25" customHeight="1" hidden="1">
      <c r="A28" s="164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 t="e">
        <f t="shared" si="1"/>
        <v>#DIV/0!</v>
      </c>
      <c r="H28" s="56" t="e">
        <f>#REF!+#REF!</f>
        <v>#REF!</v>
      </c>
      <c r="I28" s="19"/>
      <c r="J28" s="66" t="e">
        <f t="shared" si="2"/>
        <v>#REF!</v>
      </c>
      <c r="K28" s="56" t="e">
        <f>#REF!+#REF!</f>
        <v>#REF!</v>
      </c>
      <c r="L28" s="19"/>
      <c r="M28" s="66" t="e">
        <f t="shared" si="3"/>
        <v>#REF!</v>
      </c>
      <c r="N28" s="56" t="e">
        <f>#REF!+#REF!</f>
        <v>#REF!</v>
      </c>
      <c r="O28" s="19"/>
      <c r="P28" s="66" t="e">
        <f t="shared" si="4"/>
        <v>#REF!</v>
      </c>
      <c r="Q28" s="56" t="e">
        <f>#REF!+#REF!</f>
        <v>#REF!</v>
      </c>
      <c r="R28" s="19"/>
      <c r="S28" s="66" t="e">
        <f t="shared" si="5"/>
        <v>#REF!</v>
      </c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/>
      <c r="Z28" s="56" t="e">
        <f>#REF!+#REF!</f>
        <v>#REF!</v>
      </c>
      <c r="AA28" s="19"/>
      <c r="AB28" s="66"/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  <c r="AT28" s="138"/>
      <c r="AU28" s="130">
        <f t="shared" si="8"/>
        <v>0</v>
      </c>
      <c r="AV28" s="139"/>
      <c r="AW28" s="132">
        <f t="shared" si="9"/>
        <v>0</v>
      </c>
    </row>
    <row r="29" spans="1:49" ht="43.5" customHeight="1" hidden="1">
      <c r="A29" s="164"/>
      <c r="B29" s="5"/>
      <c r="C29" s="5" t="s">
        <v>6</v>
      </c>
      <c r="D29" s="1"/>
      <c r="E29" s="57"/>
      <c r="F29" s="68">
        <f t="shared" si="0"/>
        <v>0</v>
      </c>
      <c r="G29" s="66" t="e">
        <f t="shared" si="1"/>
        <v>#DIV/0!</v>
      </c>
      <c r="H29" s="57">
        <v>0</v>
      </c>
      <c r="I29" s="1"/>
      <c r="J29" s="66" t="e">
        <f t="shared" si="2"/>
        <v>#DIV/0!</v>
      </c>
      <c r="K29" s="57">
        <v>0</v>
      </c>
      <c r="L29" s="1"/>
      <c r="M29" s="66" t="e">
        <f t="shared" si="3"/>
        <v>#DIV/0!</v>
      </c>
      <c r="N29" s="62"/>
      <c r="O29" s="25"/>
      <c r="P29" s="66" t="e">
        <f t="shared" si="4"/>
        <v>#DIV/0!</v>
      </c>
      <c r="Q29" s="55"/>
      <c r="R29" s="25"/>
      <c r="S29" s="66" t="e">
        <f t="shared" si="5"/>
        <v>#DIV/0!</v>
      </c>
      <c r="T29" s="55"/>
      <c r="U29" s="12"/>
      <c r="V29" s="66"/>
      <c r="W29" s="55"/>
      <c r="X29" s="25"/>
      <c r="Y29" s="66"/>
      <c r="Z29" s="55"/>
      <c r="AA29" s="98"/>
      <c r="AB29" s="66"/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  <c r="AT29" s="134"/>
      <c r="AU29" s="130">
        <f t="shared" si="8"/>
        <v>0</v>
      </c>
      <c r="AV29" s="137"/>
      <c r="AW29" s="132">
        <f t="shared" si="9"/>
        <v>0</v>
      </c>
    </row>
    <row r="30" spans="1:49" ht="42" customHeight="1" hidden="1">
      <c r="A30" s="164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>
        <f t="shared" si="1"/>
        <v>0</v>
      </c>
      <c r="H30" s="56" t="e">
        <f>#REF!</f>
        <v>#REF!</v>
      </c>
      <c r="I30" s="19"/>
      <c r="J30" s="66" t="e">
        <f t="shared" si="2"/>
        <v>#REF!</v>
      </c>
      <c r="K30" s="56" t="e">
        <f>#REF!</f>
        <v>#REF!</v>
      </c>
      <c r="L30" s="19"/>
      <c r="M30" s="66" t="e">
        <f t="shared" si="3"/>
        <v>#REF!</v>
      </c>
      <c r="N30" s="56" t="e">
        <f>#REF!</f>
        <v>#REF!</v>
      </c>
      <c r="O30" s="19"/>
      <c r="P30" s="66" t="e">
        <f t="shared" si="4"/>
        <v>#REF!</v>
      </c>
      <c r="Q30" s="56" t="e">
        <f>#REF!</f>
        <v>#REF!</v>
      </c>
      <c r="R30" s="19"/>
      <c r="S30" s="66" t="e">
        <f t="shared" si="5"/>
        <v>#REF!</v>
      </c>
      <c r="T30" s="56" t="e">
        <f>#REF!</f>
        <v>#REF!</v>
      </c>
      <c r="U30" s="12"/>
      <c r="V30" s="66"/>
      <c r="W30" s="56" t="e">
        <f>#REF!</f>
        <v>#REF!</v>
      </c>
      <c r="X30" s="19"/>
      <c r="Y30" s="66"/>
      <c r="Z30" s="56" t="e">
        <f>#REF!</f>
        <v>#REF!</v>
      </c>
      <c r="AA30" s="19"/>
      <c r="AB30" s="66"/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  <c r="AT30" s="138"/>
      <c r="AU30" s="130">
        <f t="shared" si="8"/>
        <v>-1160</v>
      </c>
      <c r="AV30" s="140"/>
      <c r="AW30" s="132">
        <f t="shared" si="9"/>
        <v>0</v>
      </c>
    </row>
    <row r="31" spans="1:49" ht="49.5" customHeight="1" hidden="1">
      <c r="A31" s="164"/>
      <c r="B31" s="5"/>
      <c r="C31" s="5" t="s">
        <v>6</v>
      </c>
      <c r="D31" s="1"/>
      <c r="E31" s="56">
        <v>0</v>
      </c>
      <c r="F31" s="68">
        <f t="shared" si="0"/>
        <v>0</v>
      </c>
      <c r="G31" s="66" t="e">
        <f t="shared" si="1"/>
        <v>#DIV/0!</v>
      </c>
      <c r="H31" s="56" t="e">
        <f>#REF!</f>
        <v>#REF!</v>
      </c>
      <c r="I31" s="19"/>
      <c r="J31" s="66" t="e">
        <f t="shared" si="2"/>
        <v>#REF!</v>
      </c>
      <c r="K31" s="56" t="e">
        <f>#REF!</f>
        <v>#REF!</v>
      </c>
      <c r="L31" s="19"/>
      <c r="M31" s="66" t="e">
        <f t="shared" si="3"/>
        <v>#REF!</v>
      </c>
      <c r="N31" s="56" t="e">
        <f>#REF!</f>
        <v>#REF!</v>
      </c>
      <c r="O31" s="19"/>
      <c r="P31" s="66" t="e">
        <f t="shared" si="4"/>
        <v>#REF!</v>
      </c>
      <c r="Q31" s="56" t="e">
        <f>#REF!</f>
        <v>#REF!</v>
      </c>
      <c r="R31" s="19"/>
      <c r="S31" s="66" t="e">
        <f t="shared" si="5"/>
        <v>#REF!</v>
      </c>
      <c r="T31" s="56" t="e">
        <f>#REF!</f>
        <v>#REF!</v>
      </c>
      <c r="U31" s="12"/>
      <c r="V31" s="66"/>
      <c r="W31" s="56" t="e">
        <f>#REF!</f>
        <v>#REF!</v>
      </c>
      <c r="X31" s="19"/>
      <c r="Y31" s="66"/>
      <c r="Z31" s="56" t="e">
        <f>#REF!</f>
        <v>#REF!</v>
      </c>
      <c r="AA31" s="19"/>
      <c r="AB31" s="66"/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  <c r="AT31" s="138"/>
      <c r="AU31" s="130">
        <f t="shared" si="8"/>
        <v>0</v>
      </c>
      <c r="AV31" s="137"/>
      <c r="AW31" s="132">
        <f t="shared" si="9"/>
        <v>0</v>
      </c>
    </row>
    <row r="32" spans="1:49" ht="28.5" customHeight="1" hidden="1">
      <c r="A32" s="164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>
        <f t="shared" si="1"/>
        <v>0</v>
      </c>
      <c r="H32" s="56" t="e">
        <f>#REF!</f>
        <v>#REF!</v>
      </c>
      <c r="I32" s="19"/>
      <c r="J32" s="66" t="e">
        <f t="shared" si="2"/>
        <v>#REF!</v>
      </c>
      <c r="K32" s="56" t="e">
        <f>#REF!</f>
        <v>#REF!</v>
      </c>
      <c r="L32" s="19"/>
      <c r="M32" s="66" t="e">
        <f t="shared" si="3"/>
        <v>#REF!</v>
      </c>
      <c r="N32" s="56" t="e">
        <f>#REF!</f>
        <v>#REF!</v>
      </c>
      <c r="O32" s="19"/>
      <c r="P32" s="66" t="e">
        <f t="shared" si="4"/>
        <v>#REF!</v>
      </c>
      <c r="Q32" s="56" t="e">
        <f>#REF!</f>
        <v>#REF!</v>
      </c>
      <c r="R32" s="19"/>
      <c r="S32" s="66" t="e">
        <f t="shared" si="5"/>
        <v>#REF!</v>
      </c>
      <c r="T32" s="56" t="e">
        <f>#REF!</f>
        <v>#REF!</v>
      </c>
      <c r="U32" s="12"/>
      <c r="V32" s="66"/>
      <c r="W32" s="56" t="e">
        <f>#REF!</f>
        <v>#REF!</v>
      </c>
      <c r="X32" s="19"/>
      <c r="Y32" s="66"/>
      <c r="Z32" s="56" t="e">
        <f>#REF!</f>
        <v>#REF!</v>
      </c>
      <c r="AA32" s="19"/>
      <c r="AB32" s="66"/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  <c r="AT32" s="138"/>
      <c r="AU32" s="130">
        <f t="shared" si="8"/>
        <v>-160</v>
      </c>
      <c r="AV32" s="137"/>
      <c r="AW32" s="132">
        <f t="shared" si="9"/>
        <v>0</v>
      </c>
    </row>
    <row r="33" spans="1:49" ht="36" customHeight="1" hidden="1">
      <c r="A33" s="164"/>
      <c r="B33" s="5"/>
      <c r="C33" s="5" t="s">
        <v>6</v>
      </c>
      <c r="D33" s="1"/>
      <c r="E33" s="57"/>
      <c r="F33" s="68">
        <f t="shared" si="0"/>
        <v>0</v>
      </c>
      <c r="G33" s="66" t="e">
        <f t="shared" si="1"/>
        <v>#DIV/0!</v>
      </c>
      <c r="H33" s="57">
        <v>0</v>
      </c>
      <c r="I33" s="1"/>
      <c r="J33" s="66" t="e">
        <f t="shared" si="2"/>
        <v>#DIV/0!</v>
      </c>
      <c r="K33" s="57">
        <v>0</v>
      </c>
      <c r="L33" s="1"/>
      <c r="M33" s="66" t="e">
        <f t="shared" si="3"/>
        <v>#DIV/0!</v>
      </c>
      <c r="N33" s="62"/>
      <c r="O33" s="25"/>
      <c r="P33" s="66" t="e">
        <f t="shared" si="4"/>
        <v>#DIV/0!</v>
      </c>
      <c r="Q33" s="55"/>
      <c r="R33" s="25"/>
      <c r="S33" s="66" t="e">
        <f t="shared" si="5"/>
        <v>#DIV/0!</v>
      </c>
      <c r="T33" s="55"/>
      <c r="U33" s="12"/>
      <c r="V33" s="66"/>
      <c r="W33" s="55"/>
      <c r="X33" s="25"/>
      <c r="Y33" s="66"/>
      <c r="Z33" s="55"/>
      <c r="AA33" s="98"/>
      <c r="AB33" s="66"/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  <c r="AT33" s="134"/>
      <c r="AU33" s="130">
        <f t="shared" si="8"/>
        <v>0</v>
      </c>
      <c r="AV33" s="137"/>
      <c r="AW33" s="132">
        <f t="shared" si="9"/>
        <v>0</v>
      </c>
    </row>
    <row r="34" spans="1:49" ht="38.25" customHeight="1" hidden="1">
      <c r="A34" s="164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>
        <f t="shared" si="1"/>
        <v>0</v>
      </c>
      <c r="H34" s="56" t="e">
        <f>#REF!</f>
        <v>#REF!</v>
      </c>
      <c r="I34" s="19"/>
      <c r="J34" s="66" t="e">
        <f t="shared" si="2"/>
        <v>#REF!</v>
      </c>
      <c r="K34" s="56" t="e">
        <f>#REF!</f>
        <v>#REF!</v>
      </c>
      <c r="L34" s="19"/>
      <c r="M34" s="66" t="e">
        <f t="shared" si="3"/>
        <v>#REF!</v>
      </c>
      <c r="N34" s="56" t="e">
        <f>#REF!</f>
        <v>#REF!</v>
      </c>
      <c r="O34" s="19"/>
      <c r="P34" s="66" t="e">
        <f t="shared" si="4"/>
        <v>#REF!</v>
      </c>
      <c r="Q34" s="56" t="e">
        <f>#REF!</f>
        <v>#REF!</v>
      </c>
      <c r="R34" s="19"/>
      <c r="S34" s="66" t="e">
        <f t="shared" si="5"/>
        <v>#REF!</v>
      </c>
      <c r="T34" s="56" t="e">
        <f>#REF!</f>
        <v>#REF!</v>
      </c>
      <c r="U34" s="12"/>
      <c r="V34" s="66"/>
      <c r="W34" s="56" t="e">
        <f>#REF!</f>
        <v>#REF!</v>
      </c>
      <c r="X34" s="19"/>
      <c r="Y34" s="66"/>
      <c r="Z34" s="56" t="e">
        <f>#REF!</f>
        <v>#REF!</v>
      </c>
      <c r="AA34" s="19"/>
      <c r="AB34" s="66"/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  <c r="AT34" s="134"/>
      <c r="AU34" s="130">
        <f t="shared" si="8"/>
        <v>-4041.5</v>
      </c>
      <c r="AV34" s="137"/>
      <c r="AW34" s="132">
        <f t="shared" si="9"/>
        <v>0</v>
      </c>
    </row>
    <row r="35" spans="1:49" ht="42" customHeight="1" hidden="1">
      <c r="A35" s="164"/>
      <c r="B35" s="5"/>
      <c r="C35" s="5" t="s">
        <v>6</v>
      </c>
      <c r="D35" s="1"/>
      <c r="E35" s="56">
        <v>0</v>
      </c>
      <c r="F35" s="68">
        <f t="shared" si="0"/>
        <v>0</v>
      </c>
      <c r="G35" s="66" t="e">
        <f t="shared" si="1"/>
        <v>#DIV/0!</v>
      </c>
      <c r="H35" s="56">
        <v>0</v>
      </c>
      <c r="I35" s="19"/>
      <c r="J35" s="66" t="e">
        <f t="shared" si="2"/>
        <v>#DIV/0!</v>
      </c>
      <c r="K35" s="56">
        <v>0</v>
      </c>
      <c r="L35" s="19"/>
      <c r="M35" s="66" t="e">
        <f t="shared" si="3"/>
        <v>#DIV/0!</v>
      </c>
      <c r="N35" s="56">
        <v>0</v>
      </c>
      <c r="O35" s="19"/>
      <c r="P35" s="66" t="e">
        <f t="shared" si="4"/>
        <v>#DIV/0!</v>
      </c>
      <c r="Q35" s="56">
        <v>0</v>
      </c>
      <c r="R35" s="19"/>
      <c r="S35" s="66" t="e">
        <f t="shared" si="5"/>
        <v>#DIV/0!</v>
      </c>
      <c r="T35" s="56">
        <v>0</v>
      </c>
      <c r="U35" s="12"/>
      <c r="V35" s="66"/>
      <c r="W35" s="56">
        <v>0</v>
      </c>
      <c r="X35" s="19"/>
      <c r="Y35" s="66"/>
      <c r="Z35" s="56">
        <v>0</v>
      </c>
      <c r="AA35" s="19"/>
      <c r="AB35" s="66"/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  <c r="AT35" s="134"/>
      <c r="AU35" s="130">
        <f t="shared" si="8"/>
        <v>0</v>
      </c>
      <c r="AV35" s="137"/>
      <c r="AW35" s="132">
        <f t="shared" si="9"/>
        <v>0</v>
      </c>
    </row>
    <row r="36" spans="1:49" ht="57" customHeight="1" hidden="1">
      <c r="A36" s="164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>
        <f t="shared" si="1"/>
        <v>0</v>
      </c>
      <c r="H36" s="57" t="e">
        <f>H37+H38</f>
        <v>#REF!</v>
      </c>
      <c r="I36" s="1"/>
      <c r="J36" s="66" t="e">
        <f t="shared" si="2"/>
        <v>#REF!</v>
      </c>
      <c r="K36" s="57" t="e">
        <f>K37+K38</f>
        <v>#REF!</v>
      </c>
      <c r="L36" s="1"/>
      <c r="M36" s="66" t="e">
        <f t="shared" si="3"/>
        <v>#REF!</v>
      </c>
      <c r="N36" s="57" t="e">
        <f>N37+N38</f>
        <v>#REF!</v>
      </c>
      <c r="O36" s="1"/>
      <c r="P36" s="66" t="e">
        <f t="shared" si="4"/>
        <v>#REF!</v>
      </c>
      <c r="Q36" s="57" t="e">
        <f>Q37+Q38</f>
        <v>#REF!</v>
      </c>
      <c r="R36" s="1"/>
      <c r="S36" s="66" t="e">
        <f t="shared" si="5"/>
        <v>#REF!</v>
      </c>
      <c r="T36" s="57" t="e">
        <f>T37+T38</f>
        <v>#REF!</v>
      </c>
      <c r="U36" s="12"/>
      <c r="V36" s="66"/>
      <c r="W36" s="57" t="e">
        <f>W37+W38</f>
        <v>#REF!</v>
      </c>
      <c r="X36" s="1"/>
      <c r="Y36" s="66"/>
      <c r="Z36" s="57" t="e">
        <f>Z37+Z38</f>
        <v>#REF!</v>
      </c>
      <c r="AA36" s="19"/>
      <c r="AB36" s="66"/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  <c r="AT36" s="134"/>
      <c r="AU36" s="130">
        <f t="shared" si="8"/>
        <v>-8541.5</v>
      </c>
      <c r="AV36" s="137"/>
      <c r="AW36" s="132">
        <f t="shared" si="9"/>
        <v>0</v>
      </c>
    </row>
    <row r="37" spans="1:49" ht="31.5" customHeight="1" hidden="1">
      <c r="A37" s="164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>
        <f t="shared" si="1"/>
        <v>0</v>
      </c>
      <c r="H37" s="56" t="e">
        <f>H18+H20+H22+H24+H26+H28+H30+H32+H34</f>
        <v>#REF!</v>
      </c>
      <c r="I37" s="19"/>
      <c r="J37" s="66" t="e">
        <f t="shared" si="2"/>
        <v>#REF!</v>
      </c>
      <c r="K37" s="56" t="e">
        <f>K18+K20+K22+K24+K26+K28+K30+K32+K34</f>
        <v>#REF!</v>
      </c>
      <c r="L37" s="19"/>
      <c r="M37" s="66" t="e">
        <f t="shared" si="3"/>
        <v>#REF!</v>
      </c>
      <c r="N37" s="56" t="e">
        <f>N18+N20+N22+N24+N26+N28+N30+N32+N34</f>
        <v>#REF!</v>
      </c>
      <c r="O37" s="19"/>
      <c r="P37" s="66" t="e">
        <f t="shared" si="4"/>
        <v>#REF!</v>
      </c>
      <c r="Q37" s="56" t="e">
        <f>Q18+Q20+Q22+Q24+Q26+Q28+Q30+Q32+Q34</f>
        <v>#REF!</v>
      </c>
      <c r="R37" s="19"/>
      <c r="S37" s="66" t="e">
        <f t="shared" si="5"/>
        <v>#REF!</v>
      </c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/>
      <c r="Z37" s="56" t="e">
        <f>Z18+Z20+Z22+Z24+Z26+Z28+Z30+Z32+Z34</f>
        <v>#REF!</v>
      </c>
      <c r="AA37" s="19"/>
      <c r="AB37" s="66"/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  <c r="AT37" s="134"/>
      <c r="AU37" s="130">
        <f t="shared" si="8"/>
        <v>-8541.5</v>
      </c>
      <c r="AV37" s="137"/>
      <c r="AW37" s="132">
        <f t="shared" si="9"/>
        <v>0</v>
      </c>
    </row>
    <row r="38" spans="1:49" ht="57.75" customHeight="1" hidden="1">
      <c r="A38" s="164"/>
      <c r="B38" s="5"/>
      <c r="C38" s="9" t="s">
        <v>6</v>
      </c>
      <c r="D38" s="2"/>
      <c r="E38" s="56">
        <v>0</v>
      </c>
      <c r="F38" s="68">
        <f t="shared" si="0"/>
        <v>0</v>
      </c>
      <c r="G38" s="66" t="e">
        <f t="shared" si="1"/>
        <v>#DIV/0!</v>
      </c>
      <c r="H38" s="56" t="e">
        <f>H19+H21+H23+H25+H27+H29+H31+H33+H35</f>
        <v>#REF!</v>
      </c>
      <c r="I38" s="19"/>
      <c r="J38" s="66" t="e">
        <f t="shared" si="2"/>
        <v>#REF!</v>
      </c>
      <c r="K38" s="56" t="e">
        <f>K19+K21+K23+K25+K27+K29+K31+K33+K35</f>
        <v>#REF!</v>
      </c>
      <c r="L38" s="19"/>
      <c r="M38" s="66" t="e">
        <f t="shared" si="3"/>
        <v>#REF!</v>
      </c>
      <c r="N38" s="56" t="e">
        <f>N19+N21+N23+N25+N27+N29+N31+N33+N35</f>
        <v>#REF!</v>
      </c>
      <c r="O38" s="19"/>
      <c r="P38" s="66" t="e">
        <f t="shared" si="4"/>
        <v>#REF!</v>
      </c>
      <c r="Q38" s="56" t="e">
        <f>Q19+Q21+Q23+Q25+Q27+Q29+Q31+Q33+Q35</f>
        <v>#REF!</v>
      </c>
      <c r="R38" s="19"/>
      <c r="S38" s="66" t="e">
        <f t="shared" si="5"/>
        <v>#REF!</v>
      </c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/>
      <c r="Z38" s="56" t="e">
        <f>Z19+Z21+Z23+Z25+Z27+Z29+Z31+Z33+Z35</f>
        <v>#REF!</v>
      </c>
      <c r="AA38" s="19"/>
      <c r="AB38" s="66"/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  <c r="AT38" s="134"/>
      <c r="AU38" s="130">
        <f t="shared" si="8"/>
        <v>0</v>
      </c>
      <c r="AV38" s="137"/>
      <c r="AW38" s="132">
        <f t="shared" si="9"/>
        <v>0</v>
      </c>
    </row>
    <row r="39" spans="1:49" s="7" customFormat="1" ht="39" customHeight="1" hidden="1">
      <c r="A39" s="164"/>
      <c r="B39" s="5"/>
      <c r="C39" s="5"/>
      <c r="D39" s="5"/>
      <c r="E39" s="105"/>
      <c r="F39" s="68">
        <f t="shared" si="0"/>
        <v>0</v>
      </c>
      <c r="G39" s="66" t="e">
        <f t="shared" si="1"/>
        <v>#DIV/0!</v>
      </c>
      <c r="H39" s="105"/>
      <c r="I39" s="5"/>
      <c r="J39" s="66" t="e">
        <f t="shared" si="2"/>
        <v>#DIV/0!</v>
      </c>
      <c r="K39" s="105"/>
      <c r="L39" s="5"/>
      <c r="M39" s="66" t="e">
        <f t="shared" si="3"/>
        <v>#DIV/0!</v>
      </c>
      <c r="N39" s="63"/>
      <c r="O39" s="26"/>
      <c r="P39" s="66" t="e">
        <f t="shared" si="4"/>
        <v>#DIV/0!</v>
      </c>
      <c r="Q39" s="60"/>
      <c r="R39" s="26"/>
      <c r="S39" s="66" t="e">
        <f t="shared" si="5"/>
        <v>#DIV/0!</v>
      </c>
      <c r="T39" s="60"/>
      <c r="U39" s="12"/>
      <c r="V39" s="66"/>
      <c r="W39" s="60"/>
      <c r="X39" s="26"/>
      <c r="Y39" s="66"/>
      <c r="Z39" s="60"/>
      <c r="AA39" s="99"/>
      <c r="AB39" s="66"/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  <c r="AT39" s="141"/>
      <c r="AU39" s="130">
        <f t="shared" si="8"/>
        <v>0</v>
      </c>
      <c r="AV39" s="137"/>
      <c r="AW39" s="132">
        <f t="shared" si="9"/>
        <v>0</v>
      </c>
    </row>
    <row r="40" spans="1:49" s="21" customFormat="1" ht="17.25" customHeight="1" hidden="1">
      <c r="A40" s="164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>
        <f t="shared" si="1"/>
        <v>0</v>
      </c>
      <c r="H40" s="58" t="e">
        <f>H41+H42</f>
        <v>#REF!</v>
      </c>
      <c r="I40" s="14"/>
      <c r="J40" s="66" t="e">
        <f t="shared" si="2"/>
        <v>#REF!</v>
      </c>
      <c r="K40" s="58" t="e">
        <f>K41+K42</f>
        <v>#REF!</v>
      </c>
      <c r="L40" s="14"/>
      <c r="M40" s="66" t="e">
        <f t="shared" si="3"/>
        <v>#REF!</v>
      </c>
      <c r="N40" s="58" t="e">
        <f>N41+N42</f>
        <v>#REF!</v>
      </c>
      <c r="O40" s="14"/>
      <c r="P40" s="66" t="e">
        <f t="shared" si="4"/>
        <v>#REF!</v>
      </c>
      <c r="Q40" s="58" t="e">
        <f>Q41+Q42</f>
        <v>#REF!</v>
      </c>
      <c r="R40" s="14"/>
      <c r="S40" s="66" t="e">
        <f t="shared" si="5"/>
        <v>#REF!</v>
      </c>
      <c r="T40" s="58" t="e">
        <f>T41+T42</f>
        <v>#REF!</v>
      </c>
      <c r="U40" s="12"/>
      <c r="V40" s="66"/>
      <c r="W40" s="58" t="e">
        <f>W41+W42</f>
        <v>#REF!</v>
      </c>
      <c r="X40" s="14"/>
      <c r="Y40" s="66"/>
      <c r="Z40" s="58" t="e">
        <f>Z41+Z42</f>
        <v>#REF!</v>
      </c>
      <c r="AA40" s="14"/>
      <c r="AB40" s="66"/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  <c r="AT40" s="141"/>
      <c r="AU40" s="130">
        <f t="shared" si="8"/>
        <v>-945525.7999999999</v>
      </c>
      <c r="AV40" s="137"/>
      <c r="AW40" s="132">
        <f t="shared" si="9"/>
        <v>0</v>
      </c>
    </row>
    <row r="41" spans="1:49" s="21" customFormat="1" ht="24" customHeight="1" hidden="1">
      <c r="A41" s="164"/>
      <c r="B41" s="5"/>
      <c r="C41" s="5" t="s">
        <v>5</v>
      </c>
      <c r="D41" s="2"/>
      <c r="E41" s="58">
        <v>118511.1</v>
      </c>
      <c r="F41" s="68">
        <f t="shared" si="0"/>
        <v>0</v>
      </c>
      <c r="G41" s="66">
        <f t="shared" si="1"/>
        <v>0</v>
      </c>
      <c r="H41" s="58" t="e">
        <f>#REF!</f>
        <v>#REF!</v>
      </c>
      <c r="I41" s="14"/>
      <c r="J41" s="66" t="e">
        <f t="shared" si="2"/>
        <v>#REF!</v>
      </c>
      <c r="K41" s="58" t="e">
        <f>#REF!</f>
        <v>#REF!</v>
      </c>
      <c r="L41" s="14"/>
      <c r="M41" s="66" t="e">
        <f t="shared" si="3"/>
        <v>#REF!</v>
      </c>
      <c r="N41" s="58" t="e">
        <f>#REF!</f>
        <v>#REF!</v>
      </c>
      <c r="O41" s="14"/>
      <c r="P41" s="66" t="e">
        <f t="shared" si="4"/>
        <v>#REF!</v>
      </c>
      <c r="Q41" s="58" t="e">
        <f>#REF!</f>
        <v>#REF!</v>
      </c>
      <c r="R41" s="14"/>
      <c r="S41" s="66" t="e">
        <f t="shared" si="5"/>
        <v>#REF!</v>
      </c>
      <c r="T41" s="58" t="e">
        <f>#REF!</f>
        <v>#REF!</v>
      </c>
      <c r="U41" s="12"/>
      <c r="V41" s="66"/>
      <c r="W41" s="58" t="e">
        <f>#REF!</f>
        <v>#REF!</v>
      </c>
      <c r="X41" s="14"/>
      <c r="Y41" s="66"/>
      <c r="Z41" s="58" t="e">
        <f>#REF!</f>
        <v>#REF!</v>
      </c>
      <c r="AA41" s="14"/>
      <c r="AB41" s="66"/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  <c r="AT41" s="141"/>
      <c r="AU41" s="130">
        <f t="shared" si="8"/>
        <v>-118511.1</v>
      </c>
      <c r="AV41" s="137"/>
      <c r="AW41" s="132">
        <f t="shared" si="9"/>
        <v>0</v>
      </c>
    </row>
    <row r="42" spans="1:49" s="21" customFormat="1" ht="43.5" customHeight="1" hidden="1">
      <c r="A42" s="164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>
        <f t="shared" si="1"/>
        <v>0</v>
      </c>
      <c r="H42" s="58" t="e">
        <f>#REF!</f>
        <v>#REF!</v>
      </c>
      <c r="I42" s="14"/>
      <c r="J42" s="66" t="e">
        <f t="shared" si="2"/>
        <v>#REF!</v>
      </c>
      <c r="K42" s="58" t="e">
        <f>#REF!</f>
        <v>#REF!</v>
      </c>
      <c r="L42" s="14"/>
      <c r="M42" s="66" t="e">
        <f t="shared" si="3"/>
        <v>#REF!</v>
      </c>
      <c r="N42" s="58" t="e">
        <f>#REF!</f>
        <v>#REF!</v>
      </c>
      <c r="O42" s="14"/>
      <c r="P42" s="66" t="e">
        <f t="shared" si="4"/>
        <v>#REF!</v>
      </c>
      <c r="Q42" s="58" t="e">
        <f>#REF!</f>
        <v>#REF!</v>
      </c>
      <c r="R42" s="14"/>
      <c r="S42" s="66" t="e">
        <f t="shared" si="5"/>
        <v>#REF!</v>
      </c>
      <c r="T42" s="58" t="e">
        <f>#REF!</f>
        <v>#REF!</v>
      </c>
      <c r="U42" s="12"/>
      <c r="V42" s="66"/>
      <c r="W42" s="58" t="e">
        <f>#REF!</f>
        <v>#REF!</v>
      </c>
      <c r="X42" s="14"/>
      <c r="Y42" s="66"/>
      <c r="Z42" s="58" t="e">
        <f>#REF!</f>
        <v>#REF!</v>
      </c>
      <c r="AA42" s="14"/>
      <c r="AB42" s="66"/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  <c r="AT42" s="141"/>
      <c r="AU42" s="130">
        <f t="shared" si="8"/>
        <v>-827014.7</v>
      </c>
      <c r="AV42" s="137"/>
      <c r="AW42" s="132">
        <f t="shared" si="9"/>
        <v>0</v>
      </c>
    </row>
    <row r="43" spans="1:49" s="21" customFormat="1" ht="18" customHeight="1" hidden="1">
      <c r="A43" s="164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>
        <f t="shared" si="1"/>
        <v>0</v>
      </c>
      <c r="H43" s="54" t="e">
        <f>H44+H45</f>
        <v>#REF!</v>
      </c>
      <c r="I43" s="12"/>
      <c r="J43" s="66" t="e">
        <f t="shared" si="2"/>
        <v>#REF!</v>
      </c>
      <c r="K43" s="54" t="e">
        <f>K44+K45</f>
        <v>#REF!</v>
      </c>
      <c r="L43" s="12"/>
      <c r="M43" s="66" t="e">
        <f t="shared" si="3"/>
        <v>#REF!</v>
      </c>
      <c r="N43" s="54" t="e">
        <f>N44+N45</f>
        <v>#REF!</v>
      </c>
      <c r="O43" s="12"/>
      <c r="P43" s="66" t="e">
        <f t="shared" si="4"/>
        <v>#REF!</v>
      </c>
      <c r="Q43" s="54" t="e">
        <f>Q44+Q45</f>
        <v>#REF!</v>
      </c>
      <c r="R43" s="12"/>
      <c r="S43" s="66" t="e">
        <f t="shared" si="5"/>
        <v>#REF!</v>
      </c>
      <c r="T43" s="54" t="e">
        <f>T44+T45</f>
        <v>#REF!</v>
      </c>
      <c r="U43" s="12"/>
      <c r="V43" s="66"/>
      <c r="W43" s="54" t="e">
        <f>W44+W45</f>
        <v>#REF!</v>
      </c>
      <c r="X43" s="12"/>
      <c r="Y43" s="66"/>
      <c r="Z43" s="54" t="e">
        <f>Z44+Z45</f>
        <v>#REF!</v>
      </c>
      <c r="AA43" s="12"/>
      <c r="AB43" s="66"/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  <c r="AT43" s="141"/>
      <c r="AU43" s="130">
        <f t="shared" si="8"/>
        <v>-734053.7</v>
      </c>
      <c r="AV43" s="137"/>
      <c r="AW43" s="132">
        <f t="shared" si="9"/>
        <v>0</v>
      </c>
    </row>
    <row r="44" spans="1:49" s="21" customFormat="1" ht="31.5" customHeight="1" hidden="1">
      <c r="A44" s="164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>
        <f t="shared" si="1"/>
        <v>0</v>
      </c>
      <c r="H44" s="54" t="e">
        <f>#REF!</f>
        <v>#REF!</v>
      </c>
      <c r="I44" s="12"/>
      <c r="J44" s="66" t="e">
        <f t="shared" si="2"/>
        <v>#REF!</v>
      </c>
      <c r="K44" s="54" t="e">
        <f>#REF!</f>
        <v>#REF!</v>
      </c>
      <c r="L44" s="12"/>
      <c r="M44" s="66" t="e">
        <f t="shared" si="3"/>
        <v>#REF!</v>
      </c>
      <c r="N44" s="54" t="e">
        <f>#REF!</f>
        <v>#REF!</v>
      </c>
      <c r="O44" s="12"/>
      <c r="P44" s="66" t="e">
        <f t="shared" si="4"/>
        <v>#REF!</v>
      </c>
      <c r="Q44" s="54" t="e">
        <f>#REF!</f>
        <v>#REF!</v>
      </c>
      <c r="R44" s="12"/>
      <c r="S44" s="66" t="e">
        <f t="shared" si="5"/>
        <v>#REF!</v>
      </c>
      <c r="T44" s="54" t="e">
        <f>#REF!</f>
        <v>#REF!</v>
      </c>
      <c r="U44" s="12"/>
      <c r="V44" s="66"/>
      <c r="W44" s="54" t="e">
        <f>#REF!</f>
        <v>#REF!</v>
      </c>
      <c r="X44" s="12"/>
      <c r="Y44" s="66"/>
      <c r="Z44" s="54" t="e">
        <f>#REF!</f>
        <v>#REF!</v>
      </c>
      <c r="AA44" s="12"/>
      <c r="AB44" s="66"/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  <c r="AT44" s="141"/>
      <c r="AU44" s="130">
        <f t="shared" si="8"/>
        <v>-151615.10000000003</v>
      </c>
      <c r="AV44" s="137"/>
      <c r="AW44" s="132">
        <f t="shared" si="9"/>
        <v>0</v>
      </c>
    </row>
    <row r="45" spans="1:49" s="21" customFormat="1" ht="45.75" customHeight="1" hidden="1">
      <c r="A45" s="164"/>
      <c r="B45" s="5"/>
      <c r="C45" s="9" t="s">
        <v>6</v>
      </c>
      <c r="D45" s="2"/>
      <c r="E45" s="54">
        <v>582438.6</v>
      </c>
      <c r="F45" s="68">
        <f t="shared" si="0"/>
        <v>0</v>
      </c>
      <c r="G45" s="66">
        <f t="shared" si="1"/>
        <v>0</v>
      </c>
      <c r="H45" s="54" t="e">
        <f>#REF!</f>
        <v>#REF!</v>
      </c>
      <c r="I45" s="12"/>
      <c r="J45" s="66" t="e">
        <f t="shared" si="2"/>
        <v>#REF!</v>
      </c>
      <c r="K45" s="54" t="e">
        <f>#REF!</f>
        <v>#REF!</v>
      </c>
      <c r="L45" s="12"/>
      <c r="M45" s="66" t="e">
        <f t="shared" si="3"/>
        <v>#REF!</v>
      </c>
      <c r="N45" s="54" t="e">
        <f>#REF!</f>
        <v>#REF!</v>
      </c>
      <c r="O45" s="12"/>
      <c r="P45" s="66" t="e">
        <f t="shared" si="4"/>
        <v>#REF!</v>
      </c>
      <c r="Q45" s="54" t="e">
        <f>#REF!</f>
        <v>#REF!</v>
      </c>
      <c r="R45" s="12"/>
      <c r="S45" s="66" t="e">
        <f t="shared" si="5"/>
        <v>#REF!</v>
      </c>
      <c r="T45" s="54" t="e">
        <f>#REF!</f>
        <v>#REF!</v>
      </c>
      <c r="U45" s="12"/>
      <c r="V45" s="66"/>
      <c r="W45" s="54" t="e">
        <f>#REF!</f>
        <v>#REF!</v>
      </c>
      <c r="X45" s="12"/>
      <c r="Y45" s="66"/>
      <c r="Z45" s="54" t="e">
        <f>#REF!</f>
        <v>#REF!</v>
      </c>
      <c r="AA45" s="12"/>
      <c r="AB45" s="66"/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  <c r="AT45" s="141"/>
      <c r="AU45" s="130">
        <f t="shared" si="8"/>
        <v>-582438.6</v>
      </c>
      <c r="AV45" s="137"/>
      <c r="AW45" s="132">
        <f t="shared" si="9"/>
        <v>0</v>
      </c>
    </row>
    <row r="46" spans="1:49" s="21" customFormat="1" ht="45" customHeight="1" hidden="1">
      <c r="A46" s="164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>
        <f t="shared" si="1"/>
        <v>0</v>
      </c>
      <c r="H46" s="54" t="e">
        <f>#REF!</f>
        <v>#REF!</v>
      </c>
      <c r="I46" s="12"/>
      <c r="J46" s="66" t="e">
        <f t="shared" si="2"/>
        <v>#REF!</v>
      </c>
      <c r="K46" s="54" t="e">
        <f>#REF!</f>
        <v>#REF!</v>
      </c>
      <c r="L46" s="12"/>
      <c r="M46" s="66" t="e">
        <f t="shared" si="3"/>
        <v>#REF!</v>
      </c>
      <c r="N46" s="54" t="e">
        <f>#REF!</f>
        <v>#REF!</v>
      </c>
      <c r="O46" s="12"/>
      <c r="P46" s="66" t="e">
        <f t="shared" si="4"/>
        <v>#REF!</v>
      </c>
      <c r="Q46" s="54" t="e">
        <f>#REF!</f>
        <v>#REF!</v>
      </c>
      <c r="R46" s="12"/>
      <c r="S46" s="66" t="e">
        <f t="shared" si="5"/>
        <v>#REF!</v>
      </c>
      <c r="T46" s="54" t="e">
        <f>#REF!</f>
        <v>#REF!</v>
      </c>
      <c r="U46" s="12"/>
      <c r="V46" s="66"/>
      <c r="W46" s="54" t="e">
        <f>#REF!</f>
        <v>#REF!</v>
      </c>
      <c r="X46" s="12"/>
      <c r="Y46" s="66"/>
      <c r="Z46" s="54" t="e">
        <f>#REF!</f>
        <v>#REF!</v>
      </c>
      <c r="AA46" s="12"/>
      <c r="AB46" s="66"/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  <c r="AT46" s="141"/>
      <c r="AU46" s="130">
        <f t="shared" si="8"/>
        <v>-32115</v>
      </c>
      <c r="AV46" s="137"/>
      <c r="AW46" s="132">
        <f t="shared" si="9"/>
        <v>0</v>
      </c>
    </row>
    <row r="47" spans="1:49" s="21" customFormat="1" ht="51" customHeight="1" hidden="1">
      <c r="A47" s="164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>
        <f t="shared" si="1"/>
        <v>0</v>
      </c>
      <c r="H47" s="54" t="e">
        <f>#REF!</f>
        <v>#REF!</v>
      </c>
      <c r="I47" s="12"/>
      <c r="J47" s="66" t="e">
        <f t="shared" si="2"/>
        <v>#REF!</v>
      </c>
      <c r="K47" s="54" t="e">
        <f>#REF!</f>
        <v>#REF!</v>
      </c>
      <c r="L47" s="12"/>
      <c r="M47" s="66" t="e">
        <f t="shared" si="3"/>
        <v>#REF!</v>
      </c>
      <c r="N47" s="54" t="e">
        <f>#REF!</f>
        <v>#REF!</v>
      </c>
      <c r="O47" s="12"/>
      <c r="P47" s="66" t="e">
        <f t="shared" si="4"/>
        <v>#REF!</v>
      </c>
      <c r="Q47" s="54" t="e">
        <f>#REF!</f>
        <v>#REF!</v>
      </c>
      <c r="R47" s="12"/>
      <c r="S47" s="66" t="e">
        <f t="shared" si="5"/>
        <v>#REF!</v>
      </c>
      <c r="T47" s="54" t="e">
        <f>#REF!</f>
        <v>#REF!</v>
      </c>
      <c r="U47" s="12"/>
      <c r="V47" s="66"/>
      <c r="W47" s="54" t="e">
        <f>#REF!</f>
        <v>#REF!</v>
      </c>
      <c r="X47" s="12"/>
      <c r="Y47" s="66"/>
      <c r="Z47" s="54" t="e">
        <f>#REF!</f>
        <v>#REF!</v>
      </c>
      <c r="AA47" s="12"/>
      <c r="AB47" s="66"/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  <c r="AT47" s="141"/>
      <c r="AU47" s="130">
        <f t="shared" si="8"/>
        <v>-7214.399999999999</v>
      </c>
      <c r="AV47" s="137"/>
      <c r="AW47" s="132">
        <f t="shared" si="9"/>
        <v>0</v>
      </c>
    </row>
    <row r="48" spans="1:49" s="21" customFormat="1" ht="66" customHeight="1" hidden="1">
      <c r="A48" s="164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>
        <f t="shared" si="1"/>
        <v>0</v>
      </c>
      <c r="H48" s="54" t="e">
        <f>#REF!</f>
        <v>#REF!</v>
      </c>
      <c r="I48" s="12"/>
      <c r="J48" s="66" t="e">
        <f t="shared" si="2"/>
        <v>#REF!</v>
      </c>
      <c r="K48" s="54" t="e">
        <f>#REF!</f>
        <v>#REF!</v>
      </c>
      <c r="L48" s="12"/>
      <c r="M48" s="66" t="e">
        <f t="shared" si="3"/>
        <v>#REF!</v>
      </c>
      <c r="N48" s="54" t="e">
        <f>#REF!</f>
        <v>#REF!</v>
      </c>
      <c r="O48" s="12"/>
      <c r="P48" s="66" t="e">
        <f t="shared" si="4"/>
        <v>#REF!</v>
      </c>
      <c r="Q48" s="54" t="e">
        <f>#REF!</f>
        <v>#REF!</v>
      </c>
      <c r="R48" s="12"/>
      <c r="S48" s="66" t="e">
        <f t="shared" si="5"/>
        <v>#REF!</v>
      </c>
      <c r="T48" s="54" t="e">
        <f>#REF!</f>
        <v>#REF!</v>
      </c>
      <c r="U48" s="12"/>
      <c r="V48" s="66"/>
      <c r="W48" s="54" t="e">
        <f>#REF!</f>
        <v>#REF!</v>
      </c>
      <c r="X48" s="12"/>
      <c r="Y48" s="66"/>
      <c r="Z48" s="54" t="e">
        <f>#REF!</f>
        <v>#REF!</v>
      </c>
      <c r="AA48" s="12"/>
      <c r="AB48" s="66"/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  <c r="AT48" s="141"/>
      <c r="AU48" s="130">
        <f t="shared" si="8"/>
        <v>-2304</v>
      </c>
      <c r="AV48" s="137"/>
      <c r="AW48" s="132">
        <f t="shared" si="9"/>
        <v>0</v>
      </c>
    </row>
    <row r="49" spans="1:49" s="21" customFormat="1" ht="21" customHeight="1" hidden="1">
      <c r="A49" s="164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>
        <f t="shared" si="1"/>
        <v>0</v>
      </c>
      <c r="H49" s="54" t="e">
        <f>H50+H51</f>
        <v>#REF!</v>
      </c>
      <c r="I49" s="12"/>
      <c r="J49" s="66" t="e">
        <f t="shared" si="2"/>
        <v>#REF!</v>
      </c>
      <c r="K49" s="54" t="e">
        <f>K50+K51</f>
        <v>#REF!</v>
      </c>
      <c r="L49" s="12"/>
      <c r="M49" s="66" t="e">
        <f t="shared" si="3"/>
        <v>#REF!</v>
      </c>
      <c r="N49" s="54" t="e">
        <f>N50+N51</f>
        <v>#REF!</v>
      </c>
      <c r="O49" s="12"/>
      <c r="P49" s="66" t="e">
        <f t="shared" si="4"/>
        <v>#REF!</v>
      </c>
      <c r="Q49" s="54" t="e">
        <f>Q50+Q51</f>
        <v>#REF!</v>
      </c>
      <c r="R49" s="12"/>
      <c r="S49" s="66" t="e">
        <f t="shared" si="5"/>
        <v>#REF!</v>
      </c>
      <c r="T49" s="54" t="e">
        <f>T50+T51</f>
        <v>#REF!</v>
      </c>
      <c r="U49" s="12"/>
      <c r="V49" s="66"/>
      <c r="W49" s="54" t="e">
        <f>W50+W51</f>
        <v>#REF!</v>
      </c>
      <c r="X49" s="12"/>
      <c r="Y49" s="66"/>
      <c r="Z49" s="54" t="e">
        <f>Z50+Z51</f>
        <v>#REF!</v>
      </c>
      <c r="AA49" s="12"/>
      <c r="AB49" s="66"/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  <c r="AT49" s="141"/>
      <c r="AU49" s="130">
        <f t="shared" si="8"/>
        <v>-117896.59999999999</v>
      </c>
      <c r="AV49" s="137"/>
      <c r="AW49" s="132">
        <f t="shared" si="9"/>
        <v>0</v>
      </c>
    </row>
    <row r="50" spans="1:49" s="21" customFormat="1" ht="28.5" customHeight="1" hidden="1">
      <c r="A50" s="164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>
        <f t="shared" si="1"/>
        <v>0</v>
      </c>
      <c r="H50" s="54" t="e">
        <f>#REF!</f>
        <v>#REF!</v>
      </c>
      <c r="I50" s="12"/>
      <c r="J50" s="66" t="e">
        <f t="shared" si="2"/>
        <v>#REF!</v>
      </c>
      <c r="K50" s="54" t="e">
        <f>#REF!</f>
        <v>#REF!</v>
      </c>
      <c r="L50" s="12"/>
      <c r="M50" s="66" t="e">
        <f t="shared" si="3"/>
        <v>#REF!</v>
      </c>
      <c r="N50" s="54" t="e">
        <f>#REF!</f>
        <v>#REF!</v>
      </c>
      <c r="O50" s="12"/>
      <c r="P50" s="66" t="e">
        <f t="shared" si="4"/>
        <v>#REF!</v>
      </c>
      <c r="Q50" s="54" t="e">
        <f>#REF!</f>
        <v>#REF!</v>
      </c>
      <c r="R50" s="12"/>
      <c r="S50" s="66" t="e">
        <f t="shared" si="5"/>
        <v>#REF!</v>
      </c>
      <c r="T50" s="54" t="e">
        <f>#REF!</f>
        <v>#REF!</v>
      </c>
      <c r="U50" s="12"/>
      <c r="V50" s="66"/>
      <c r="W50" s="54" t="e">
        <f>#REF!</f>
        <v>#REF!</v>
      </c>
      <c r="X50" s="12"/>
      <c r="Y50" s="66"/>
      <c r="Z50" s="54" t="e">
        <f>#REF!</f>
        <v>#REF!</v>
      </c>
      <c r="AA50" s="12"/>
      <c r="AB50" s="66"/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  <c r="AT50" s="141"/>
      <c r="AU50" s="130">
        <f t="shared" si="8"/>
        <v>-35604.999999999985</v>
      </c>
      <c r="AV50" s="137"/>
      <c r="AW50" s="132">
        <f t="shared" si="9"/>
        <v>0</v>
      </c>
    </row>
    <row r="51" spans="1:49" s="21" customFormat="1" ht="40.5" customHeight="1" hidden="1">
      <c r="A51" s="164"/>
      <c r="B51" s="5"/>
      <c r="C51" s="9" t="s">
        <v>6</v>
      </c>
      <c r="D51" s="2"/>
      <c r="E51" s="54">
        <v>82291.6</v>
      </c>
      <c r="F51" s="68">
        <f t="shared" si="0"/>
        <v>0</v>
      </c>
      <c r="G51" s="66">
        <f t="shared" si="1"/>
        <v>0</v>
      </c>
      <c r="H51" s="54" t="e">
        <f>#REF!</f>
        <v>#REF!</v>
      </c>
      <c r="I51" s="12"/>
      <c r="J51" s="66" t="e">
        <f t="shared" si="2"/>
        <v>#REF!</v>
      </c>
      <c r="K51" s="54" t="e">
        <f>#REF!</f>
        <v>#REF!</v>
      </c>
      <c r="L51" s="12"/>
      <c r="M51" s="66" t="e">
        <f t="shared" si="3"/>
        <v>#REF!</v>
      </c>
      <c r="N51" s="54" t="e">
        <f>#REF!</f>
        <v>#REF!</v>
      </c>
      <c r="O51" s="12"/>
      <c r="P51" s="66" t="e">
        <f t="shared" si="4"/>
        <v>#REF!</v>
      </c>
      <c r="Q51" s="54" t="e">
        <f>#REF!</f>
        <v>#REF!</v>
      </c>
      <c r="R51" s="12"/>
      <c r="S51" s="66" t="e">
        <f t="shared" si="5"/>
        <v>#REF!</v>
      </c>
      <c r="T51" s="54" t="e">
        <f>#REF!</f>
        <v>#REF!</v>
      </c>
      <c r="U51" s="12"/>
      <c r="V51" s="66"/>
      <c r="W51" s="54" t="e">
        <f>#REF!</f>
        <v>#REF!</v>
      </c>
      <c r="X51" s="12"/>
      <c r="Y51" s="66"/>
      <c r="Z51" s="54" t="e">
        <f>#REF!</f>
        <v>#REF!</v>
      </c>
      <c r="AA51" s="12"/>
      <c r="AB51" s="66"/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  <c r="AT51" s="141"/>
      <c r="AU51" s="130">
        <f t="shared" si="8"/>
        <v>-82291.6</v>
      </c>
      <c r="AV51" s="137"/>
      <c r="AW51" s="132">
        <f t="shared" si="9"/>
        <v>0</v>
      </c>
    </row>
    <row r="52" spans="1:49" s="24" customFormat="1" ht="18" customHeight="1" hidden="1">
      <c r="A52" s="164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>
        <f t="shared" si="1"/>
        <v>0</v>
      </c>
      <c r="H52" s="54" t="e">
        <f>H53+H54</f>
        <v>#REF!</v>
      </c>
      <c r="I52" s="12"/>
      <c r="J52" s="66" t="e">
        <f t="shared" si="2"/>
        <v>#REF!</v>
      </c>
      <c r="K52" s="54" t="e">
        <f>K53+K54</f>
        <v>#REF!</v>
      </c>
      <c r="L52" s="12"/>
      <c r="M52" s="66" t="e">
        <f t="shared" si="3"/>
        <v>#REF!</v>
      </c>
      <c r="N52" s="54" t="e">
        <f>N53+N54</f>
        <v>#REF!</v>
      </c>
      <c r="O52" s="12"/>
      <c r="P52" s="66" t="e">
        <f t="shared" si="4"/>
        <v>#REF!</v>
      </c>
      <c r="Q52" s="54" t="e">
        <f>Q53+Q54</f>
        <v>#REF!</v>
      </c>
      <c r="R52" s="12"/>
      <c r="S52" s="66" t="e">
        <f t="shared" si="5"/>
        <v>#REF!</v>
      </c>
      <c r="T52" s="54" t="e">
        <f>T53+T54</f>
        <v>#REF!</v>
      </c>
      <c r="U52" s="12"/>
      <c r="V52" s="66"/>
      <c r="W52" s="54" t="e">
        <f>W53+W54</f>
        <v>#REF!</v>
      </c>
      <c r="X52" s="12"/>
      <c r="Y52" s="66"/>
      <c r="Z52" s="54" t="e">
        <f>Z53+Z54</f>
        <v>#REF!</v>
      </c>
      <c r="AA52" s="12"/>
      <c r="AB52" s="66"/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  <c r="AT52" s="141"/>
      <c r="AU52" s="130">
        <f t="shared" si="8"/>
        <v>-22056.700000000004</v>
      </c>
      <c r="AV52" s="137"/>
      <c r="AW52" s="132">
        <f t="shared" si="9"/>
        <v>0</v>
      </c>
    </row>
    <row r="53" spans="1:49" s="24" customFormat="1" ht="30" customHeight="1" hidden="1">
      <c r="A53" s="164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>
        <f t="shared" si="1"/>
        <v>0</v>
      </c>
      <c r="H53" s="54" t="e">
        <f>H55+H57</f>
        <v>#REF!</v>
      </c>
      <c r="I53" s="12"/>
      <c r="J53" s="66" t="e">
        <f t="shared" si="2"/>
        <v>#REF!</v>
      </c>
      <c r="K53" s="54" t="e">
        <f>K55+K57</f>
        <v>#REF!</v>
      </c>
      <c r="L53" s="12"/>
      <c r="M53" s="66" t="e">
        <f t="shared" si="3"/>
        <v>#REF!</v>
      </c>
      <c r="N53" s="54" t="e">
        <f>N55+N57</f>
        <v>#REF!</v>
      </c>
      <c r="O53" s="12"/>
      <c r="P53" s="66" t="e">
        <f t="shared" si="4"/>
        <v>#REF!</v>
      </c>
      <c r="Q53" s="54" t="e">
        <f>Q55+Q57</f>
        <v>#REF!</v>
      </c>
      <c r="R53" s="12"/>
      <c r="S53" s="66" t="e">
        <f t="shared" si="5"/>
        <v>#REF!</v>
      </c>
      <c r="T53" s="54" t="e">
        <f>T55+T57</f>
        <v>#REF!</v>
      </c>
      <c r="U53" s="12"/>
      <c r="V53" s="66"/>
      <c r="W53" s="54" t="e">
        <f>W55+W57</f>
        <v>#REF!</v>
      </c>
      <c r="X53" s="12"/>
      <c r="Y53" s="66"/>
      <c r="Z53" s="54" t="e">
        <f>Z55+Z57</f>
        <v>#REF!</v>
      </c>
      <c r="AA53" s="12"/>
      <c r="AB53" s="66"/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  <c r="AT53" s="141"/>
      <c r="AU53" s="130">
        <f t="shared" si="8"/>
        <v>-22056.700000000004</v>
      </c>
      <c r="AV53" s="137"/>
      <c r="AW53" s="132">
        <f t="shared" si="9"/>
        <v>0</v>
      </c>
    </row>
    <row r="54" spans="1:49" s="24" customFormat="1" ht="39" customHeight="1" hidden="1">
      <c r="A54" s="164"/>
      <c r="B54" s="5"/>
      <c r="C54" s="9" t="s">
        <v>6</v>
      </c>
      <c r="D54" s="2"/>
      <c r="E54" s="54">
        <v>0</v>
      </c>
      <c r="F54" s="68">
        <f t="shared" si="0"/>
        <v>0</v>
      </c>
      <c r="G54" s="66" t="e">
        <f t="shared" si="1"/>
        <v>#DIV/0!</v>
      </c>
      <c r="H54" s="54" t="e">
        <f>#REF!</f>
        <v>#REF!</v>
      </c>
      <c r="I54" s="12"/>
      <c r="J54" s="66" t="e">
        <f t="shared" si="2"/>
        <v>#REF!</v>
      </c>
      <c r="K54" s="54" t="e">
        <f>#REF!</f>
        <v>#REF!</v>
      </c>
      <c r="L54" s="12"/>
      <c r="M54" s="66" t="e">
        <f t="shared" si="3"/>
        <v>#REF!</v>
      </c>
      <c r="N54" s="54" t="e">
        <f>#REF!</f>
        <v>#REF!</v>
      </c>
      <c r="O54" s="12"/>
      <c r="P54" s="66" t="e">
        <f t="shared" si="4"/>
        <v>#REF!</v>
      </c>
      <c r="Q54" s="54" t="e">
        <f>#REF!</f>
        <v>#REF!</v>
      </c>
      <c r="R54" s="12"/>
      <c r="S54" s="66" t="e">
        <f t="shared" si="5"/>
        <v>#REF!</v>
      </c>
      <c r="T54" s="54" t="e">
        <f>#REF!</f>
        <v>#REF!</v>
      </c>
      <c r="U54" s="12"/>
      <c r="V54" s="66"/>
      <c r="W54" s="54" t="e">
        <f>#REF!</f>
        <v>#REF!</v>
      </c>
      <c r="X54" s="12"/>
      <c r="Y54" s="66"/>
      <c r="Z54" s="54" t="e">
        <f>#REF!</f>
        <v>#REF!</v>
      </c>
      <c r="AA54" s="12"/>
      <c r="AB54" s="66"/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  <c r="AT54" s="141"/>
      <c r="AU54" s="130">
        <f t="shared" si="8"/>
        <v>0</v>
      </c>
      <c r="AV54" s="137"/>
      <c r="AW54" s="132">
        <f t="shared" si="9"/>
        <v>0</v>
      </c>
    </row>
    <row r="55" spans="1:49" s="24" customFormat="1" ht="24.75" customHeight="1" hidden="1">
      <c r="A55" s="164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>
        <f t="shared" si="1"/>
        <v>0</v>
      </c>
      <c r="H55" s="54" t="e">
        <f>#REF!</f>
        <v>#REF!</v>
      </c>
      <c r="I55" s="12"/>
      <c r="J55" s="66" t="e">
        <f t="shared" si="2"/>
        <v>#REF!</v>
      </c>
      <c r="K55" s="54" t="e">
        <f>#REF!</f>
        <v>#REF!</v>
      </c>
      <c r="L55" s="12"/>
      <c r="M55" s="66" t="e">
        <f t="shared" si="3"/>
        <v>#REF!</v>
      </c>
      <c r="N55" s="54" t="e">
        <f>#REF!</f>
        <v>#REF!</v>
      </c>
      <c r="O55" s="12"/>
      <c r="P55" s="66" t="e">
        <f t="shared" si="4"/>
        <v>#REF!</v>
      </c>
      <c r="Q55" s="54" t="e">
        <f>#REF!</f>
        <v>#REF!</v>
      </c>
      <c r="R55" s="12"/>
      <c r="S55" s="66" t="e">
        <f t="shared" si="5"/>
        <v>#REF!</v>
      </c>
      <c r="T55" s="54" t="e">
        <f>#REF!</f>
        <v>#REF!</v>
      </c>
      <c r="U55" s="12"/>
      <c r="V55" s="66"/>
      <c r="W55" s="54" t="e">
        <f>#REF!</f>
        <v>#REF!</v>
      </c>
      <c r="X55" s="12"/>
      <c r="Y55" s="66"/>
      <c r="Z55" s="54" t="e">
        <f>#REF!</f>
        <v>#REF!</v>
      </c>
      <c r="AA55" s="12"/>
      <c r="AB55" s="66"/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  <c r="AT55" s="141"/>
      <c r="AU55" s="130">
        <f t="shared" si="8"/>
        <v>-20816.000000000004</v>
      </c>
      <c r="AV55" s="137"/>
      <c r="AW55" s="132">
        <f t="shared" si="9"/>
        <v>0</v>
      </c>
    </row>
    <row r="56" spans="1:49" s="24" customFormat="1" ht="39" customHeight="1" hidden="1">
      <c r="A56" s="164"/>
      <c r="B56" s="5"/>
      <c r="C56" s="5" t="s">
        <v>6</v>
      </c>
      <c r="D56" s="2"/>
      <c r="E56" s="54" t="s">
        <v>69</v>
      </c>
      <c r="F56" s="68">
        <f t="shared" si="0"/>
        <v>0</v>
      </c>
      <c r="G56" s="66" t="e">
        <f t="shared" si="1"/>
        <v>#VALUE!</v>
      </c>
      <c r="H56" s="54" t="s">
        <v>69</v>
      </c>
      <c r="I56" s="12"/>
      <c r="J56" s="66" t="e">
        <f t="shared" si="2"/>
        <v>#VALUE!</v>
      </c>
      <c r="K56" s="54" t="s">
        <v>69</v>
      </c>
      <c r="L56" s="12"/>
      <c r="M56" s="66" t="e">
        <f t="shared" si="3"/>
        <v>#VALUE!</v>
      </c>
      <c r="N56" s="54" t="s">
        <v>69</v>
      </c>
      <c r="O56" s="12"/>
      <c r="P56" s="66" t="e">
        <f t="shared" si="4"/>
        <v>#VALUE!</v>
      </c>
      <c r="Q56" s="54" t="s">
        <v>69</v>
      </c>
      <c r="R56" s="12"/>
      <c r="S56" s="66" t="e">
        <f t="shared" si="5"/>
        <v>#VALUE!</v>
      </c>
      <c r="T56" s="54" t="s">
        <v>69</v>
      </c>
      <c r="U56" s="12"/>
      <c r="V56" s="66"/>
      <c r="W56" s="54" t="s">
        <v>69</v>
      </c>
      <c r="X56" s="12"/>
      <c r="Y56" s="66"/>
      <c r="Z56" s="54" t="s">
        <v>69</v>
      </c>
      <c r="AA56" s="12"/>
      <c r="AB56" s="66"/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  <c r="AT56" s="141"/>
      <c r="AU56" s="130" t="e">
        <f t="shared" si="8"/>
        <v>#VALUE!</v>
      </c>
      <c r="AV56" s="137"/>
      <c r="AW56" s="132">
        <f t="shared" si="9"/>
        <v>0</v>
      </c>
    </row>
    <row r="57" spans="1:49" s="24" customFormat="1" ht="30.75" customHeight="1" hidden="1">
      <c r="A57" s="164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>
        <f t="shared" si="1"/>
        <v>0</v>
      </c>
      <c r="H57" s="59" t="e">
        <f>#REF!</f>
        <v>#REF!</v>
      </c>
      <c r="I57" s="13"/>
      <c r="J57" s="66" t="e">
        <f t="shared" si="2"/>
        <v>#REF!</v>
      </c>
      <c r="K57" s="59" t="e">
        <f>#REF!</f>
        <v>#REF!</v>
      </c>
      <c r="L57" s="13"/>
      <c r="M57" s="66" t="e">
        <f t="shared" si="3"/>
        <v>#REF!</v>
      </c>
      <c r="N57" s="59" t="e">
        <f>#REF!</f>
        <v>#REF!</v>
      </c>
      <c r="O57" s="13"/>
      <c r="P57" s="66" t="e">
        <f t="shared" si="4"/>
        <v>#REF!</v>
      </c>
      <c r="Q57" s="59" t="e">
        <f>#REF!</f>
        <v>#REF!</v>
      </c>
      <c r="R57" s="13"/>
      <c r="S57" s="66" t="e">
        <f t="shared" si="5"/>
        <v>#REF!</v>
      </c>
      <c r="T57" s="59" t="e">
        <f>#REF!</f>
        <v>#REF!</v>
      </c>
      <c r="U57" s="12"/>
      <c r="V57" s="66"/>
      <c r="W57" s="59" t="e">
        <f>#REF!</f>
        <v>#REF!</v>
      </c>
      <c r="X57" s="13"/>
      <c r="Y57" s="66"/>
      <c r="Z57" s="59" t="e">
        <f>#REF!</f>
        <v>#REF!</v>
      </c>
      <c r="AA57" s="13"/>
      <c r="AB57" s="66"/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  <c r="AT57" s="141"/>
      <c r="AU57" s="130">
        <f t="shared" si="8"/>
        <v>-1240.6999999999998</v>
      </c>
      <c r="AV57" s="137"/>
      <c r="AW57" s="132">
        <f t="shared" si="9"/>
        <v>0</v>
      </c>
    </row>
    <row r="58" spans="1:49" s="20" customFormat="1" ht="45.75" customHeight="1" hidden="1">
      <c r="A58" s="164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>
        <f t="shared" si="1"/>
        <v>0</v>
      </c>
      <c r="H58" s="59" t="e">
        <f>H59+H60</f>
        <v>#REF!</v>
      </c>
      <c r="I58" s="13"/>
      <c r="J58" s="66" t="e">
        <f t="shared" si="2"/>
        <v>#REF!</v>
      </c>
      <c r="K58" s="59" t="e">
        <f>K59+K60</f>
        <v>#REF!</v>
      </c>
      <c r="L58" s="13"/>
      <c r="M58" s="66" t="e">
        <f t="shared" si="3"/>
        <v>#REF!</v>
      </c>
      <c r="N58" s="59" t="e">
        <f>N59+N60</f>
        <v>#REF!</v>
      </c>
      <c r="O58" s="13"/>
      <c r="P58" s="66" t="e">
        <f t="shared" si="4"/>
        <v>#REF!</v>
      </c>
      <c r="Q58" s="59" t="e">
        <f>Q59+Q60</f>
        <v>#REF!</v>
      </c>
      <c r="R58" s="13"/>
      <c r="S58" s="66" t="e">
        <f t="shared" si="5"/>
        <v>#REF!</v>
      </c>
      <c r="T58" s="59" t="e">
        <f>T59+T60</f>
        <v>#REF!</v>
      </c>
      <c r="U58" s="12"/>
      <c r="V58" s="66"/>
      <c r="W58" s="59" t="e">
        <f>W59+W60</f>
        <v>#REF!</v>
      </c>
      <c r="X58" s="13"/>
      <c r="Y58" s="66"/>
      <c r="Z58" s="59" t="e">
        <f>Z59+Z60</f>
        <v>#REF!</v>
      </c>
      <c r="AA58" s="13"/>
      <c r="AB58" s="66"/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  <c r="AT58" s="141"/>
      <c r="AU58" s="130">
        <f t="shared" si="8"/>
        <v>-1861166.2</v>
      </c>
      <c r="AV58" s="137"/>
      <c r="AW58" s="132">
        <f t="shared" si="9"/>
        <v>0</v>
      </c>
    </row>
    <row r="59" spans="1:49" s="20" customFormat="1" ht="27.75" customHeight="1" hidden="1">
      <c r="A59" s="164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>
        <f t="shared" si="1"/>
        <v>0</v>
      </c>
      <c r="H59" s="59" t="e">
        <f>H41+H44+H50+H53</f>
        <v>#REF!</v>
      </c>
      <c r="I59" s="13"/>
      <c r="J59" s="66" t="e">
        <f t="shared" si="2"/>
        <v>#REF!</v>
      </c>
      <c r="K59" s="59" t="e">
        <f>K41+K44+K50+K53</f>
        <v>#REF!</v>
      </c>
      <c r="L59" s="13"/>
      <c r="M59" s="66" t="e">
        <f t="shared" si="3"/>
        <v>#REF!</v>
      </c>
      <c r="N59" s="59" t="e">
        <f>N41+N44+N50+N53</f>
        <v>#REF!</v>
      </c>
      <c r="O59" s="13"/>
      <c r="P59" s="66" t="e">
        <f t="shared" si="4"/>
        <v>#REF!</v>
      </c>
      <c r="Q59" s="59" t="e">
        <f>Q41+Q44+Q50+Q53</f>
        <v>#REF!</v>
      </c>
      <c r="R59" s="13"/>
      <c r="S59" s="66" t="e">
        <f t="shared" si="5"/>
        <v>#REF!</v>
      </c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/>
      <c r="Z59" s="59" t="e">
        <f>Z41+Z44+Z50+Z53</f>
        <v>#REF!</v>
      </c>
      <c r="AA59" s="13"/>
      <c r="AB59" s="66"/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  <c r="AT59" s="141"/>
      <c r="AU59" s="130">
        <f t="shared" si="8"/>
        <v>-327787.9000000001</v>
      </c>
      <c r="AV59" s="137"/>
      <c r="AW59" s="132">
        <f t="shared" si="9"/>
        <v>0</v>
      </c>
    </row>
    <row r="60" spans="1:49" s="20" customFormat="1" ht="40.5" customHeight="1" hidden="1">
      <c r="A60" s="164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>
        <f t="shared" si="1"/>
        <v>0</v>
      </c>
      <c r="H60" s="59" t="e">
        <f>H42+H45+H46+H48+H51+H54+H47</f>
        <v>#REF!</v>
      </c>
      <c r="I60" s="13"/>
      <c r="J60" s="66" t="e">
        <f t="shared" si="2"/>
        <v>#REF!</v>
      </c>
      <c r="K60" s="59" t="e">
        <f>K42+K45+K46+K48+K51+K54+K47</f>
        <v>#REF!</v>
      </c>
      <c r="L60" s="13"/>
      <c r="M60" s="66" t="e">
        <f t="shared" si="3"/>
        <v>#REF!</v>
      </c>
      <c r="N60" s="59" t="e">
        <f>N42+N45+N46+N48+N51+N54+N47</f>
        <v>#REF!</v>
      </c>
      <c r="O60" s="13"/>
      <c r="P60" s="66" t="e">
        <f t="shared" si="4"/>
        <v>#REF!</v>
      </c>
      <c r="Q60" s="59" t="e">
        <f>Q42+Q45+Q46+Q48+Q51+Q54+Q47</f>
        <v>#REF!</v>
      </c>
      <c r="R60" s="13"/>
      <c r="S60" s="66" t="e">
        <f t="shared" si="5"/>
        <v>#REF!</v>
      </c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/>
      <c r="Z60" s="59" t="e">
        <f>Z42+Z45+Z46+Z48+Z51+Z54+Z47</f>
        <v>#REF!</v>
      </c>
      <c r="AA60" s="13"/>
      <c r="AB60" s="66"/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  <c r="AT60" s="141"/>
      <c r="AU60" s="130">
        <f t="shared" si="8"/>
        <v>-1533378.2999999998</v>
      </c>
      <c r="AV60" s="137"/>
      <c r="AW60" s="132">
        <f t="shared" si="9"/>
        <v>0</v>
      </c>
    </row>
    <row r="61" spans="1:49" s="7" customFormat="1" ht="39" customHeight="1">
      <c r="A61" s="164"/>
      <c r="B61" s="162" t="s">
        <v>15</v>
      </c>
      <c r="C61" s="5" t="s">
        <v>11</v>
      </c>
      <c r="D61" s="2" t="s">
        <v>50</v>
      </c>
      <c r="E61" s="65">
        <f>H61+K61+N61+Q61+T61+W61+Z61+AC61+AF61+AI61+AL61+AO61</f>
        <v>2008225.3000000003</v>
      </c>
      <c r="F61" s="68">
        <f t="shared" si="0"/>
        <v>574601.3</v>
      </c>
      <c r="G61" s="66">
        <f t="shared" si="1"/>
        <v>28.612392245033462</v>
      </c>
      <c r="H61" s="65">
        <f>H62+H63</f>
        <v>117904.4</v>
      </c>
      <c r="I61" s="68">
        <f>I62+I63</f>
        <v>59939.2</v>
      </c>
      <c r="J61" s="66">
        <f t="shared" si="2"/>
        <v>50.83711888614844</v>
      </c>
      <c r="K61" s="69">
        <f>K62+K63</f>
        <v>151413.7</v>
      </c>
      <c r="L61" s="66">
        <f>L62+L63</f>
        <v>192535</v>
      </c>
      <c r="M61" s="66">
        <f t="shared" si="3"/>
        <v>127.15824261609087</v>
      </c>
      <c r="N61" s="69">
        <f>N62+N63</f>
        <v>148260.2</v>
      </c>
      <c r="O61" s="68">
        <f>O62+O63</f>
        <v>183006.2</v>
      </c>
      <c r="P61" s="66">
        <f t="shared" si="4"/>
        <v>123.43582431427988</v>
      </c>
      <c r="Q61" s="69">
        <f>Q62+Q63</f>
        <v>165711.5</v>
      </c>
      <c r="R61" s="68">
        <f>R62+R63</f>
        <v>139120.9</v>
      </c>
      <c r="S61" s="66">
        <f t="shared" si="5"/>
        <v>83.95367853166496</v>
      </c>
      <c r="T61" s="69">
        <f>T62+T63</f>
        <v>274802.2</v>
      </c>
      <c r="U61" s="66"/>
      <c r="V61" s="66"/>
      <c r="W61" s="69">
        <f>W62+W63</f>
        <v>301905.1</v>
      </c>
      <c r="X61" s="68"/>
      <c r="Y61" s="66"/>
      <c r="Z61" s="69">
        <f>Z62+Z63</f>
        <v>147309.5</v>
      </c>
      <c r="AA61" s="96"/>
      <c r="AB61" s="66"/>
      <c r="AC61" s="69">
        <f>AC62+AC63</f>
        <v>129048.29999999999</v>
      </c>
      <c r="AD61" s="68"/>
      <c r="AE61" s="66"/>
      <c r="AF61" s="69">
        <f>AF62+AF63</f>
        <v>126948.5</v>
      </c>
      <c r="AG61" s="66"/>
      <c r="AH61" s="66"/>
      <c r="AI61" s="69">
        <f>AI62+AI63</f>
        <v>143632.6</v>
      </c>
      <c r="AJ61" s="66"/>
      <c r="AK61" s="66"/>
      <c r="AL61" s="69">
        <f>AL62+AL63</f>
        <v>154265.3</v>
      </c>
      <c r="AM61" s="66"/>
      <c r="AN61" s="66"/>
      <c r="AO61" s="69">
        <f>AO62+AO63</f>
        <v>147024</v>
      </c>
      <c r="AP61" s="68"/>
      <c r="AQ61" s="68"/>
      <c r="AR61" s="70"/>
      <c r="AS61" s="32"/>
      <c r="AT61" s="142">
        <f>AT62+AT63</f>
        <v>2008225.3</v>
      </c>
      <c r="AU61" s="130">
        <f>AT61-E61</f>
        <v>0</v>
      </c>
      <c r="AV61" s="131">
        <f>AV62+AV63</f>
        <v>574601.3</v>
      </c>
      <c r="AW61" s="132">
        <f t="shared" si="9"/>
        <v>0</v>
      </c>
    </row>
    <row r="62" spans="1:49" s="7" customFormat="1" ht="33" customHeight="1">
      <c r="A62" s="164"/>
      <c r="B62" s="162"/>
      <c r="C62" s="5" t="s">
        <v>5</v>
      </c>
      <c r="D62" s="2" t="s">
        <v>50</v>
      </c>
      <c r="E62" s="65">
        <f>H62+K62+N62+Q62+T62+W62+Z62+AC62+AF62+AI62+AL62+AO62</f>
        <v>364888.00000000006</v>
      </c>
      <c r="F62" s="68">
        <f t="shared" si="0"/>
        <v>106255.9</v>
      </c>
      <c r="G62" s="66">
        <f t="shared" si="1"/>
        <v>29.12014097476485</v>
      </c>
      <c r="H62" s="65">
        <v>20576.4</v>
      </c>
      <c r="I62" s="68">
        <v>19025.6</v>
      </c>
      <c r="J62" s="66">
        <f t="shared" si="2"/>
        <v>92.46321027973794</v>
      </c>
      <c r="K62" s="69">
        <v>29530.5</v>
      </c>
      <c r="L62" s="66">
        <v>17672.6</v>
      </c>
      <c r="M62" s="66">
        <f t="shared" si="3"/>
        <v>59.845244746956524</v>
      </c>
      <c r="N62" s="69">
        <v>27920.7</v>
      </c>
      <c r="O62" s="68">
        <v>36897.8</v>
      </c>
      <c r="P62" s="66">
        <f t="shared" si="4"/>
        <v>132.15213085631808</v>
      </c>
      <c r="Q62" s="69">
        <v>35931.5</v>
      </c>
      <c r="R62" s="68">
        <v>32659.9</v>
      </c>
      <c r="S62" s="66">
        <f t="shared" si="5"/>
        <v>90.89489723501664</v>
      </c>
      <c r="T62" s="69">
        <v>30320.2</v>
      </c>
      <c r="U62" s="66"/>
      <c r="V62" s="66"/>
      <c r="W62" s="69">
        <v>28937.6</v>
      </c>
      <c r="X62" s="66"/>
      <c r="Y62" s="66"/>
      <c r="Z62" s="69">
        <v>45934.5</v>
      </c>
      <c r="AA62" s="96"/>
      <c r="AB62" s="66"/>
      <c r="AC62" s="69">
        <v>20787.6</v>
      </c>
      <c r="AD62" s="68"/>
      <c r="AE62" s="66"/>
      <c r="AF62" s="69">
        <f>18484.7+382.9+155</f>
        <v>19022.600000000002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v>40725.5</v>
      </c>
      <c r="AP62" s="68"/>
      <c r="AQ62" s="68"/>
      <c r="AR62" s="70"/>
      <c r="AS62" s="32"/>
      <c r="AT62" s="142">
        <v>364888</v>
      </c>
      <c r="AU62" s="130">
        <f>AT62-E62</f>
        <v>0</v>
      </c>
      <c r="AV62" s="131">
        <v>106255.9</v>
      </c>
      <c r="AW62" s="132">
        <f>AV62-F62</f>
        <v>0</v>
      </c>
    </row>
    <row r="63" spans="1:49" s="7" customFormat="1" ht="43.5" customHeight="1">
      <c r="A63" s="164"/>
      <c r="B63" s="162"/>
      <c r="C63" s="9" t="s">
        <v>6</v>
      </c>
      <c r="D63" s="8" t="s">
        <v>50</v>
      </c>
      <c r="E63" s="65">
        <f>H63+K63+N63+Q63+T63+W63+Z63+AC63+AF63+AI63+AL63+AO63</f>
        <v>1643337.2999999998</v>
      </c>
      <c r="F63" s="68">
        <f t="shared" si="0"/>
        <v>468345.4</v>
      </c>
      <c r="G63" s="66">
        <f t="shared" si="1"/>
        <v>28.49965128887418</v>
      </c>
      <c r="H63" s="65">
        <v>97328</v>
      </c>
      <c r="I63" s="68">
        <v>40913.6</v>
      </c>
      <c r="J63" s="66">
        <f t="shared" si="2"/>
        <v>42.03682393555811</v>
      </c>
      <c r="K63" s="69">
        <v>121883.2</v>
      </c>
      <c r="L63" s="66">
        <v>174862.4</v>
      </c>
      <c r="M63" s="66">
        <f t="shared" si="3"/>
        <v>143.4671882589233</v>
      </c>
      <c r="N63" s="69">
        <f>120342-2.5</f>
        <v>120339.5</v>
      </c>
      <c r="O63" s="68">
        <v>146108.4</v>
      </c>
      <c r="P63" s="66">
        <f t="shared" si="4"/>
        <v>121.4135009701719</v>
      </c>
      <c r="Q63" s="69">
        <v>129780</v>
      </c>
      <c r="R63" s="68">
        <v>106461</v>
      </c>
      <c r="S63" s="66">
        <f t="shared" si="5"/>
        <v>82.03190013869626</v>
      </c>
      <c r="T63" s="69">
        <f>244507-25</f>
        <v>244482</v>
      </c>
      <c r="U63" s="66"/>
      <c r="V63" s="66"/>
      <c r="W63" s="69">
        <v>272967.5</v>
      </c>
      <c r="X63" s="100"/>
      <c r="Y63" s="66"/>
      <c r="Z63" s="69">
        <v>101375</v>
      </c>
      <c r="AA63" s="96"/>
      <c r="AB63" s="66"/>
      <c r="AC63" s="69">
        <v>108260.7</v>
      </c>
      <c r="AD63" s="68"/>
      <c r="AE63" s="66"/>
      <c r="AF63" s="69">
        <f>100502.9+423+6000+1000</f>
        <v>107925.9</v>
      </c>
      <c r="AG63" s="66"/>
      <c r="AH63" s="66"/>
      <c r="AI63" s="69">
        <f>110879.9+1000</f>
        <v>111879.9</v>
      </c>
      <c r="AJ63" s="66"/>
      <c r="AK63" s="66"/>
      <c r="AL63" s="69">
        <v>120817.1</v>
      </c>
      <c r="AM63" s="66"/>
      <c r="AN63" s="66"/>
      <c r="AO63" s="69">
        <f>103933.9+2364.6</f>
        <v>106298.5</v>
      </c>
      <c r="AP63" s="68"/>
      <c r="AQ63" s="68"/>
      <c r="AR63" s="70"/>
      <c r="AS63" s="32"/>
      <c r="AT63" s="142">
        <v>1643337.3</v>
      </c>
      <c r="AU63" s="130">
        <f>AT63-E63</f>
        <v>0</v>
      </c>
      <c r="AV63" s="131">
        <v>468345.4</v>
      </c>
      <c r="AW63" s="132">
        <f t="shared" si="9"/>
        <v>0</v>
      </c>
    </row>
    <row r="64" spans="1:49" s="7" customFormat="1" ht="50.25" customHeight="1">
      <c r="A64" s="165" t="s">
        <v>9</v>
      </c>
      <c r="B64" s="159" t="s">
        <v>16</v>
      </c>
      <c r="C64" s="159"/>
      <c r="D64" s="159"/>
      <c r="E64" s="106"/>
      <c r="F64" s="68"/>
      <c r="G64" s="66"/>
      <c r="H64" s="108"/>
      <c r="I64" s="102"/>
      <c r="J64" s="66"/>
      <c r="K64" s="108"/>
      <c r="L64" s="66"/>
      <c r="M64" s="66"/>
      <c r="N64" s="109"/>
      <c r="O64" s="70"/>
      <c r="P64" s="66"/>
      <c r="Q64" s="106"/>
      <c r="R64" s="70"/>
      <c r="S64" s="66"/>
      <c r="T64" s="106"/>
      <c r="U64" s="66"/>
      <c r="V64" s="66"/>
      <c r="W64" s="106"/>
      <c r="X64" s="70"/>
      <c r="Y64" s="66"/>
      <c r="Z64" s="106"/>
      <c r="AA64" s="96"/>
      <c r="AB64" s="66"/>
      <c r="AC64" s="106"/>
      <c r="AD64" s="70"/>
      <c r="AE64" s="66"/>
      <c r="AF64" s="106"/>
      <c r="AG64" s="67"/>
      <c r="AH64" s="66"/>
      <c r="AI64" s="106"/>
      <c r="AJ64" s="70"/>
      <c r="AK64" s="66"/>
      <c r="AL64" s="106"/>
      <c r="AM64" s="66"/>
      <c r="AN64" s="66"/>
      <c r="AO64" s="106"/>
      <c r="AP64" s="70"/>
      <c r="AQ64" s="70"/>
      <c r="AR64" s="70"/>
      <c r="AS64" s="32"/>
      <c r="AT64" s="142"/>
      <c r="AU64" s="130">
        <f t="shared" si="8"/>
        <v>0</v>
      </c>
      <c r="AV64" s="137"/>
      <c r="AW64" s="132">
        <f t="shared" si="9"/>
        <v>0</v>
      </c>
    </row>
    <row r="65" spans="1:49" ht="48.75" customHeight="1">
      <c r="A65" s="166"/>
      <c r="B65" s="168" t="s">
        <v>74</v>
      </c>
      <c r="C65" s="5" t="s">
        <v>11</v>
      </c>
      <c r="D65" s="3" t="s">
        <v>45</v>
      </c>
      <c r="E65" s="65">
        <f>H65+K65+N65+Q65+T65+W65+Z65+AC65+AF65+AI65+AL65+AO65</f>
        <v>5286.3</v>
      </c>
      <c r="F65" s="68">
        <f t="shared" si="0"/>
        <v>1895.5</v>
      </c>
      <c r="G65" s="66">
        <f t="shared" si="1"/>
        <v>35.85683748557592</v>
      </c>
      <c r="H65" s="72">
        <f>H66+H68</f>
        <v>0</v>
      </c>
      <c r="I65" s="71">
        <f>I66+I68</f>
        <v>0</v>
      </c>
      <c r="J65" s="66">
        <v>0</v>
      </c>
      <c r="K65" s="72">
        <f>K66+K68</f>
        <v>625.4</v>
      </c>
      <c r="L65" s="66">
        <f>L66+L68</f>
        <v>161.8</v>
      </c>
      <c r="M65" s="66">
        <f t="shared" si="3"/>
        <v>25.87144227694276</v>
      </c>
      <c r="N65" s="72">
        <f>N66+N68</f>
        <v>744.1</v>
      </c>
      <c r="O65" s="71">
        <f>O66+O68</f>
        <v>454.1</v>
      </c>
      <c r="P65" s="66">
        <f t="shared" si="4"/>
        <v>61.026743717242304</v>
      </c>
      <c r="Q65" s="72">
        <f>Q66+Q68</f>
        <v>501.4</v>
      </c>
      <c r="R65" s="71">
        <f>R66+R68</f>
        <v>1279.6</v>
      </c>
      <c r="S65" s="66">
        <f t="shared" si="5"/>
        <v>255.20542481053053</v>
      </c>
      <c r="T65" s="72">
        <f>T66+T68</f>
        <v>541.2</v>
      </c>
      <c r="U65" s="71"/>
      <c r="V65" s="66"/>
      <c r="W65" s="72">
        <f>W66+W68</f>
        <v>380</v>
      </c>
      <c r="X65" s="71"/>
      <c r="Y65" s="66"/>
      <c r="Z65" s="72">
        <f>Z66+Z68</f>
        <v>432.5</v>
      </c>
      <c r="AA65" s="71"/>
      <c r="AB65" s="66"/>
      <c r="AC65" s="72">
        <f>AC66+AC68</f>
        <v>463.2</v>
      </c>
      <c r="AD65" s="71"/>
      <c r="AE65" s="66"/>
      <c r="AF65" s="72">
        <f>AF66+AF68</f>
        <v>311.5</v>
      </c>
      <c r="AG65" s="66"/>
      <c r="AH65" s="66"/>
      <c r="AI65" s="72">
        <f>AI66+AI68</f>
        <v>435.1</v>
      </c>
      <c r="AJ65" s="66"/>
      <c r="AK65" s="66"/>
      <c r="AL65" s="72">
        <f>AL66+AL68</f>
        <v>344</v>
      </c>
      <c r="AM65" s="66"/>
      <c r="AN65" s="66"/>
      <c r="AO65" s="72">
        <f>AO66+AO68</f>
        <v>507.9</v>
      </c>
      <c r="AP65" s="71"/>
      <c r="AQ65" s="71"/>
      <c r="AR65" s="67"/>
      <c r="AT65" s="143">
        <f>AT66+AT68</f>
        <v>5286.3</v>
      </c>
      <c r="AU65" s="130">
        <f t="shared" si="8"/>
        <v>0</v>
      </c>
      <c r="AV65" s="133">
        <f>AV66</f>
        <v>1895.5</v>
      </c>
      <c r="AW65" s="132">
        <f>AV65-F65</f>
        <v>0</v>
      </c>
    </row>
    <row r="66" spans="1:49" ht="44.25" customHeight="1">
      <c r="A66" s="166"/>
      <c r="B66" s="168"/>
      <c r="C66" s="5" t="s">
        <v>5</v>
      </c>
      <c r="D66" s="3" t="s">
        <v>45</v>
      </c>
      <c r="E66" s="65">
        <f>H66+K66+N66+Q66+T66+W66+Z66+AC66+AF66+AI66+AL66+AO66</f>
        <v>5286.3</v>
      </c>
      <c r="F66" s="68">
        <f t="shared" si="0"/>
        <v>1895.5</v>
      </c>
      <c r="G66" s="66">
        <f t="shared" si="1"/>
        <v>35.85683748557592</v>
      </c>
      <c r="H66" s="72">
        <v>0</v>
      </c>
      <c r="I66" s="71">
        <v>0</v>
      </c>
      <c r="J66" s="66">
        <v>0</v>
      </c>
      <c r="K66" s="72">
        <v>625.4</v>
      </c>
      <c r="L66" s="66">
        <v>161.8</v>
      </c>
      <c r="M66" s="66">
        <f t="shared" si="3"/>
        <v>25.87144227694276</v>
      </c>
      <c r="N66" s="72">
        <f>724.1+20</f>
        <v>744.1</v>
      </c>
      <c r="O66" s="71">
        <v>454.1</v>
      </c>
      <c r="P66" s="66">
        <f t="shared" si="4"/>
        <v>61.026743717242304</v>
      </c>
      <c r="Q66" s="72">
        <v>501.4</v>
      </c>
      <c r="R66" s="71">
        <v>1279.6</v>
      </c>
      <c r="S66" s="66">
        <f t="shared" si="5"/>
        <v>255.20542481053053</v>
      </c>
      <c r="T66" s="73">
        <v>541.2</v>
      </c>
      <c r="U66" s="66"/>
      <c r="V66" s="66"/>
      <c r="W66" s="72">
        <v>380</v>
      </c>
      <c r="X66" s="66"/>
      <c r="Y66" s="66"/>
      <c r="Z66" s="72">
        <v>432.5</v>
      </c>
      <c r="AA66" s="96"/>
      <c r="AB66" s="66"/>
      <c r="AC66" s="72">
        <v>463.2</v>
      </c>
      <c r="AD66" s="71"/>
      <c r="AE66" s="66"/>
      <c r="AF66" s="72">
        <v>311.5</v>
      </c>
      <c r="AG66" s="66"/>
      <c r="AH66" s="66"/>
      <c r="AI66" s="72">
        <v>435.1</v>
      </c>
      <c r="AJ66" s="66"/>
      <c r="AK66" s="66"/>
      <c r="AL66" s="72">
        <f>1016.9-500-172.9</f>
        <v>344</v>
      </c>
      <c r="AM66" s="66"/>
      <c r="AN66" s="66"/>
      <c r="AO66" s="72">
        <f>1007.9-500</f>
        <v>507.9</v>
      </c>
      <c r="AP66" s="71"/>
      <c r="AQ66" s="71"/>
      <c r="AR66" s="67"/>
      <c r="AT66" s="143">
        <v>5286.3</v>
      </c>
      <c r="AU66" s="130">
        <f t="shared" si="8"/>
        <v>0</v>
      </c>
      <c r="AV66" s="133">
        <v>1895.5</v>
      </c>
      <c r="AW66" s="132">
        <f>AV66-F66</f>
        <v>0</v>
      </c>
    </row>
    <row r="67" spans="1:49" ht="28.5" customHeight="1" hidden="1">
      <c r="A67" s="166"/>
      <c r="B67" s="168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 t="e">
        <f t="shared" si="1"/>
        <v>#DIV/0!</v>
      </c>
      <c r="H67" s="72">
        <v>0</v>
      </c>
      <c r="I67" s="71"/>
      <c r="J67" s="66" t="e">
        <f t="shared" si="2"/>
        <v>#DIV/0!</v>
      </c>
      <c r="K67" s="72">
        <v>0</v>
      </c>
      <c r="L67" s="66"/>
      <c r="M67" s="66" t="e">
        <f t="shared" si="3"/>
        <v>#DIV/0!</v>
      </c>
      <c r="N67" s="72">
        <v>0</v>
      </c>
      <c r="O67" s="71"/>
      <c r="P67" s="66" t="e">
        <f t="shared" si="4"/>
        <v>#DIV/0!</v>
      </c>
      <c r="Q67" s="72">
        <v>0</v>
      </c>
      <c r="R67" s="71"/>
      <c r="S67" s="66" t="e">
        <f t="shared" si="5"/>
        <v>#DIV/0!</v>
      </c>
      <c r="T67" s="73">
        <v>0</v>
      </c>
      <c r="U67" s="66"/>
      <c r="V67" s="66"/>
      <c r="W67" s="72">
        <v>0</v>
      </c>
      <c r="X67" s="66"/>
      <c r="Y67" s="66"/>
      <c r="Z67" s="72">
        <v>0</v>
      </c>
      <c r="AA67" s="96"/>
      <c r="AB67" s="66"/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  <c r="AT67" s="134"/>
      <c r="AU67" s="130">
        <f t="shared" si="8"/>
        <v>0</v>
      </c>
      <c r="AV67" s="137"/>
      <c r="AW67" s="132">
        <f t="shared" si="9"/>
        <v>0</v>
      </c>
    </row>
    <row r="68" spans="1:49" ht="51" customHeight="1">
      <c r="A68" s="167"/>
      <c r="B68" s="168"/>
      <c r="C68" s="103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>
        <v>0</v>
      </c>
      <c r="H68" s="72">
        <v>0</v>
      </c>
      <c r="I68" s="71">
        <v>0</v>
      </c>
      <c r="J68" s="66">
        <v>0</v>
      </c>
      <c r="K68" s="72">
        <v>0</v>
      </c>
      <c r="L68" s="66">
        <v>0</v>
      </c>
      <c r="M68" s="66">
        <v>0</v>
      </c>
      <c r="N68" s="72">
        <v>0</v>
      </c>
      <c r="O68" s="71">
        <v>0</v>
      </c>
      <c r="P68" s="66">
        <v>0</v>
      </c>
      <c r="Q68" s="72">
        <v>0</v>
      </c>
      <c r="R68" s="71"/>
      <c r="S68" s="66"/>
      <c r="T68" s="73">
        <v>0</v>
      </c>
      <c r="U68" s="66"/>
      <c r="V68" s="66"/>
      <c r="W68" s="72">
        <v>0</v>
      </c>
      <c r="X68" s="66"/>
      <c r="Y68" s="66"/>
      <c r="Z68" s="72">
        <v>0</v>
      </c>
      <c r="AA68" s="96"/>
      <c r="AB68" s="66"/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  <c r="AT68" s="143">
        <v>0</v>
      </c>
      <c r="AU68" s="130">
        <f t="shared" si="8"/>
        <v>0</v>
      </c>
      <c r="AV68" s="133">
        <v>0</v>
      </c>
      <c r="AW68" s="132">
        <f t="shared" si="9"/>
        <v>0</v>
      </c>
    </row>
    <row r="69" spans="1:49" s="7" customFormat="1" ht="57" customHeight="1">
      <c r="A69" s="41"/>
      <c r="B69" s="158" t="s">
        <v>18</v>
      </c>
      <c r="C69" s="158"/>
      <c r="D69" s="158"/>
      <c r="E69" s="107"/>
      <c r="F69" s="68"/>
      <c r="G69" s="66"/>
      <c r="H69" s="107"/>
      <c r="I69" s="104"/>
      <c r="J69" s="66"/>
      <c r="K69" s="107"/>
      <c r="L69" s="104"/>
      <c r="M69" s="66"/>
      <c r="N69" s="107"/>
      <c r="O69" s="104"/>
      <c r="P69" s="66"/>
      <c r="Q69" s="106"/>
      <c r="R69" s="104"/>
      <c r="S69" s="66"/>
      <c r="T69" s="106"/>
      <c r="U69" s="66"/>
      <c r="V69" s="66"/>
      <c r="W69" s="106"/>
      <c r="X69" s="70"/>
      <c r="Y69" s="66"/>
      <c r="Z69" s="106"/>
      <c r="AA69" s="96"/>
      <c r="AB69" s="66"/>
      <c r="AC69" s="106"/>
      <c r="AD69" s="70"/>
      <c r="AE69" s="66"/>
      <c r="AF69" s="106"/>
      <c r="AG69" s="67"/>
      <c r="AH69" s="66"/>
      <c r="AI69" s="106"/>
      <c r="AJ69" s="70"/>
      <c r="AK69" s="66"/>
      <c r="AL69" s="106"/>
      <c r="AM69" s="66"/>
      <c r="AN69" s="66"/>
      <c r="AO69" s="106"/>
      <c r="AP69" s="70"/>
      <c r="AQ69" s="70"/>
      <c r="AR69" s="70"/>
      <c r="AS69" s="32"/>
      <c r="AT69" s="141"/>
      <c r="AU69" s="130">
        <f t="shared" si="8"/>
        <v>0</v>
      </c>
      <c r="AV69" s="137"/>
      <c r="AW69" s="132">
        <f t="shared" si="9"/>
        <v>0</v>
      </c>
    </row>
    <row r="70" spans="1:49" ht="84" customHeight="1">
      <c r="A70" s="163" t="s">
        <v>10</v>
      </c>
      <c r="B70" s="162" t="s">
        <v>19</v>
      </c>
      <c r="C70" s="5" t="s">
        <v>11</v>
      </c>
      <c r="D70" s="2" t="s">
        <v>76</v>
      </c>
      <c r="E70" s="65">
        <f>H70+K70+N70+Q70+T70+W70+Z70+AC70+AF70+AI70+AL70+AO70</f>
        <v>103187.49999999999</v>
      </c>
      <c r="F70" s="68">
        <f t="shared" si="0"/>
        <v>15136.9</v>
      </c>
      <c r="G70" s="66">
        <f t="shared" si="1"/>
        <v>14.669315566323442</v>
      </c>
      <c r="H70" s="65">
        <f>H71+H72</f>
        <v>2405</v>
      </c>
      <c r="I70" s="66">
        <f>I71+I72</f>
        <v>1470.9</v>
      </c>
      <c r="J70" s="66">
        <f t="shared" si="2"/>
        <v>61.16008316008317</v>
      </c>
      <c r="K70" s="65">
        <f>K71+K72</f>
        <v>4624.4</v>
      </c>
      <c r="L70" s="66">
        <f>L71+L72</f>
        <v>5117.2</v>
      </c>
      <c r="M70" s="66">
        <f t="shared" si="3"/>
        <v>110.65651760228354</v>
      </c>
      <c r="N70" s="65">
        <f>N71+N72</f>
        <v>3103.5</v>
      </c>
      <c r="O70" s="66">
        <f>O71+O72</f>
        <v>4601.9</v>
      </c>
      <c r="P70" s="66">
        <f t="shared" si="4"/>
        <v>148.28097309489286</v>
      </c>
      <c r="Q70" s="65">
        <f>Q71+Q72</f>
        <v>8864.2</v>
      </c>
      <c r="R70" s="66">
        <f>R71+R72</f>
        <v>3946.9</v>
      </c>
      <c r="S70" s="66">
        <f t="shared" si="5"/>
        <v>44.52629678933237</v>
      </c>
      <c r="T70" s="65">
        <f>T71+T72</f>
        <v>10857.7</v>
      </c>
      <c r="U70" s="66"/>
      <c r="V70" s="66"/>
      <c r="W70" s="65">
        <f>W71+W72</f>
        <v>9868.7</v>
      </c>
      <c r="X70" s="66"/>
      <c r="Y70" s="66"/>
      <c r="Z70" s="65">
        <f>Z71+Z72</f>
        <v>11300.9</v>
      </c>
      <c r="AA70" s="96"/>
      <c r="AB70" s="66"/>
      <c r="AC70" s="65">
        <f>AC71+AC72</f>
        <v>15810.3</v>
      </c>
      <c r="AD70" s="66"/>
      <c r="AE70" s="66"/>
      <c r="AF70" s="65">
        <f>AF71+AF72</f>
        <v>9654.5</v>
      </c>
      <c r="AG70" s="66"/>
      <c r="AH70" s="66"/>
      <c r="AI70" s="65">
        <f>AI71+AI72</f>
        <v>8713.5</v>
      </c>
      <c r="AJ70" s="66"/>
      <c r="AK70" s="66"/>
      <c r="AL70" s="65">
        <f>AL71+AL72</f>
        <v>8316.4</v>
      </c>
      <c r="AM70" s="66"/>
      <c r="AN70" s="66"/>
      <c r="AO70" s="65">
        <f>AO71+AO72</f>
        <v>9668.4</v>
      </c>
      <c r="AP70" s="66"/>
      <c r="AQ70" s="66"/>
      <c r="AR70" s="67"/>
      <c r="AT70" s="144">
        <f>AT71+AT72</f>
        <v>103187.5</v>
      </c>
      <c r="AU70" s="130">
        <f t="shared" si="8"/>
        <v>0</v>
      </c>
      <c r="AV70" s="131">
        <f>AV71+AV72</f>
        <v>15136.9</v>
      </c>
      <c r="AW70" s="132">
        <f>AV70-F70</f>
        <v>0</v>
      </c>
    </row>
    <row r="71" spans="1:49" ht="72.75" customHeight="1">
      <c r="A71" s="163"/>
      <c r="B71" s="162"/>
      <c r="C71" s="5" t="s">
        <v>5</v>
      </c>
      <c r="D71" s="2" t="s">
        <v>77</v>
      </c>
      <c r="E71" s="65">
        <f>H71+K71+N71+Q71+T71+W71+Z71+AC71+AF71+AI71+AL71+AO71</f>
        <v>78966.4</v>
      </c>
      <c r="F71" s="68">
        <f t="shared" si="0"/>
        <v>15049.9</v>
      </c>
      <c r="G71" s="66">
        <f t="shared" si="1"/>
        <v>19.058612270535317</v>
      </c>
      <c r="H71" s="65">
        <v>2405</v>
      </c>
      <c r="I71" s="66">
        <v>1470.9</v>
      </c>
      <c r="J71" s="66">
        <f t="shared" si="2"/>
        <v>61.16008316008317</v>
      </c>
      <c r="K71" s="65">
        <v>4300</v>
      </c>
      <c r="L71" s="66">
        <v>5117.2</v>
      </c>
      <c r="M71" s="66">
        <f t="shared" si="3"/>
        <v>119.00465116279068</v>
      </c>
      <c r="N71" s="65">
        <v>2808.8</v>
      </c>
      <c r="O71" s="66">
        <v>4601.9</v>
      </c>
      <c r="P71" s="66">
        <f t="shared" si="4"/>
        <v>163.8386499572771</v>
      </c>
      <c r="Q71" s="65">
        <v>8391</v>
      </c>
      <c r="R71" s="66">
        <v>3859.9</v>
      </c>
      <c r="S71" s="66">
        <f t="shared" si="5"/>
        <v>46.000476701227505</v>
      </c>
      <c r="T71" s="74">
        <v>8157.7</v>
      </c>
      <c r="U71" s="66"/>
      <c r="V71" s="66"/>
      <c r="W71" s="65">
        <f>6998.7+70</f>
        <v>7068.7</v>
      </c>
      <c r="X71" s="100"/>
      <c r="Y71" s="66"/>
      <c r="Z71" s="65">
        <v>7190.2</v>
      </c>
      <c r="AA71" s="96"/>
      <c r="AB71" s="66"/>
      <c r="AC71" s="65">
        <v>6600.3</v>
      </c>
      <c r="AD71" s="66"/>
      <c r="AE71" s="66"/>
      <c r="AF71" s="65">
        <v>7664.6</v>
      </c>
      <c r="AG71" s="66"/>
      <c r="AH71" s="66"/>
      <c r="AI71" s="65">
        <v>7711.5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  <c r="AT71" s="144">
        <v>78966.4</v>
      </c>
      <c r="AU71" s="130">
        <f>AT71-E71</f>
        <v>0</v>
      </c>
      <c r="AV71" s="131">
        <v>15049.9</v>
      </c>
      <c r="AW71" s="132">
        <f t="shared" si="9"/>
        <v>0</v>
      </c>
    </row>
    <row r="72" spans="1:49" ht="60.75" customHeight="1">
      <c r="A72" s="163"/>
      <c r="B72" s="162"/>
      <c r="C72" s="9" t="s">
        <v>6</v>
      </c>
      <c r="D72" s="10" t="s">
        <v>52</v>
      </c>
      <c r="E72" s="65">
        <f>H72+K72+N72+Q72+T72+W72+Z72+AC72+AF72+AI72+AL72+AO72</f>
        <v>24221.100000000002</v>
      </c>
      <c r="F72" s="68">
        <f t="shared" si="0"/>
        <v>87</v>
      </c>
      <c r="G72" s="66">
        <f t="shared" si="1"/>
        <v>0.3591909533423337</v>
      </c>
      <c r="H72" s="65">
        <v>0</v>
      </c>
      <c r="I72" s="66">
        <v>0</v>
      </c>
      <c r="J72" s="66">
        <v>0</v>
      </c>
      <c r="K72" s="65">
        <v>324.4</v>
      </c>
      <c r="L72" s="66">
        <v>0</v>
      </c>
      <c r="M72" s="66">
        <f t="shared" si="3"/>
        <v>0</v>
      </c>
      <c r="N72" s="65">
        <v>294.7</v>
      </c>
      <c r="O72" s="66">
        <v>0</v>
      </c>
      <c r="P72" s="66">
        <f t="shared" si="4"/>
        <v>0</v>
      </c>
      <c r="Q72" s="65">
        <v>473.2</v>
      </c>
      <c r="R72" s="66">
        <v>87</v>
      </c>
      <c r="S72" s="66">
        <f t="shared" si="5"/>
        <v>18.385460693153004</v>
      </c>
      <c r="T72" s="74">
        <v>2700</v>
      </c>
      <c r="U72" s="66"/>
      <c r="V72" s="66"/>
      <c r="W72" s="65">
        <v>2800</v>
      </c>
      <c r="X72" s="66"/>
      <c r="Y72" s="66"/>
      <c r="Z72" s="65">
        <v>4110.7</v>
      </c>
      <c r="AA72" s="96"/>
      <c r="AB72" s="66"/>
      <c r="AC72" s="65">
        <v>9210</v>
      </c>
      <c r="AD72" s="66"/>
      <c r="AE72" s="66"/>
      <c r="AF72" s="65">
        <v>1989.9</v>
      </c>
      <c r="AG72" s="66"/>
      <c r="AH72" s="66"/>
      <c r="AI72" s="65">
        <v>1002</v>
      </c>
      <c r="AJ72" s="66"/>
      <c r="AK72" s="66"/>
      <c r="AL72" s="65">
        <v>614.4</v>
      </c>
      <c r="AM72" s="66"/>
      <c r="AN72" s="66"/>
      <c r="AO72" s="65">
        <f>17+684.8</f>
        <v>701.8</v>
      </c>
      <c r="AP72" s="66"/>
      <c r="AQ72" s="66"/>
      <c r="AR72" s="67"/>
      <c r="AT72" s="144">
        <v>24221.1</v>
      </c>
      <c r="AU72" s="130">
        <f>AT72-E72</f>
        <v>0</v>
      </c>
      <c r="AV72" s="131">
        <v>87</v>
      </c>
      <c r="AW72" s="132">
        <f>AV72-F72</f>
        <v>0</v>
      </c>
    </row>
    <row r="73" spans="46:49" ht="15.75" customHeight="1">
      <c r="AT73" s="145"/>
      <c r="AU73" s="146"/>
      <c r="AV73" s="147"/>
      <c r="AW73" s="148"/>
    </row>
    <row r="74" spans="2:49" ht="19.5" customHeight="1">
      <c r="B74" s="80"/>
      <c r="C74" s="80"/>
      <c r="D74" s="78"/>
      <c r="E74" s="78"/>
      <c r="F74" s="79"/>
      <c r="G74" s="77"/>
      <c r="H74" s="75"/>
      <c r="I74" s="76"/>
      <c r="J74" s="77"/>
      <c r="K74" s="77"/>
      <c r="L74" s="64"/>
      <c r="AT74" s="145"/>
      <c r="AU74" s="146"/>
      <c r="AV74" s="147"/>
      <c r="AW74" s="148"/>
    </row>
    <row r="75" spans="1:49" ht="26.25" customHeight="1">
      <c r="A75" s="16"/>
      <c r="B75" s="153" t="s">
        <v>87</v>
      </c>
      <c r="C75" s="150"/>
      <c r="D75" s="151" t="s">
        <v>84</v>
      </c>
      <c r="E75" s="81"/>
      <c r="F75" s="15"/>
      <c r="G75" s="15"/>
      <c r="H75" s="82"/>
      <c r="I75" s="83"/>
      <c r="J75" s="15"/>
      <c r="K75" s="84"/>
      <c r="L75" s="16"/>
      <c r="M75" s="85"/>
      <c r="N75" s="16"/>
      <c r="Q75" s="86"/>
      <c r="AR75" s="16"/>
      <c r="AS75" s="16"/>
      <c r="AT75" s="145"/>
      <c r="AU75" s="146"/>
      <c r="AV75" s="147"/>
      <c r="AW75" s="148"/>
    </row>
    <row r="76" spans="1:49" ht="18.75">
      <c r="A76" s="16"/>
      <c r="B76" s="153"/>
      <c r="C76" s="30"/>
      <c r="D76" s="151"/>
      <c r="E76" s="81"/>
      <c r="F76" s="84"/>
      <c r="G76" s="15"/>
      <c r="H76" s="87"/>
      <c r="I76" s="15"/>
      <c r="J76" s="15"/>
      <c r="K76" s="84"/>
      <c r="L76" s="16"/>
      <c r="M76" s="85"/>
      <c r="N76" s="16"/>
      <c r="O76" s="88"/>
      <c r="P76" s="86"/>
      <c r="AR76" s="16"/>
      <c r="AS76" s="16"/>
      <c r="AT76" s="145"/>
      <c r="AU76" s="146"/>
      <c r="AV76" s="147"/>
      <c r="AW76" s="148"/>
    </row>
    <row r="77" spans="1:49" ht="25.5" customHeight="1">
      <c r="A77" s="16"/>
      <c r="B77" s="152" t="s">
        <v>82</v>
      </c>
      <c r="C77" s="150"/>
      <c r="D77" s="151" t="s">
        <v>85</v>
      </c>
      <c r="E77" s="89"/>
      <c r="F77" s="84"/>
      <c r="G77" s="87"/>
      <c r="H77" s="84"/>
      <c r="I77" s="90"/>
      <c r="J77" s="84"/>
      <c r="K77" s="84"/>
      <c r="L77" s="16"/>
      <c r="M77" s="85"/>
      <c r="N77" s="16"/>
      <c r="AR77" s="16"/>
      <c r="AS77" s="16"/>
      <c r="AT77" s="145"/>
      <c r="AU77" s="146"/>
      <c r="AV77" s="147"/>
      <c r="AW77" s="148"/>
    </row>
    <row r="78" spans="1:49" ht="27.75" customHeight="1">
      <c r="A78" s="16"/>
      <c r="B78" s="149" t="s">
        <v>83</v>
      </c>
      <c r="C78" s="30"/>
      <c r="D78" s="151"/>
      <c r="E78" s="89"/>
      <c r="F78" s="87"/>
      <c r="G78" s="87"/>
      <c r="H78" s="82"/>
      <c r="I78" s="85"/>
      <c r="J78" s="84"/>
      <c r="K78" s="85"/>
      <c r="L78" s="85"/>
      <c r="M78" s="85"/>
      <c r="N78" s="16"/>
      <c r="AR78" s="16"/>
      <c r="AS78" s="16"/>
      <c r="AT78" s="145"/>
      <c r="AU78" s="146"/>
      <c r="AV78" s="147"/>
      <c r="AW78" s="148"/>
    </row>
    <row r="79" spans="1:49" ht="26.25" customHeight="1">
      <c r="A79" s="16"/>
      <c r="B79" s="94"/>
      <c r="C79" s="30"/>
      <c r="D79" s="110"/>
      <c r="E79" s="91"/>
      <c r="H79" s="85"/>
      <c r="I79" s="85"/>
      <c r="J79" s="85"/>
      <c r="K79" s="92"/>
      <c r="L79" s="85"/>
      <c r="M79" s="85"/>
      <c r="N79" s="16"/>
      <c r="AR79" s="16"/>
      <c r="AS79" s="16"/>
      <c r="AT79" s="145"/>
      <c r="AU79" s="146"/>
      <c r="AV79" s="147"/>
      <c r="AW79" s="148"/>
    </row>
    <row r="80" spans="2:49" s="88" customFormat="1" ht="18.75">
      <c r="B80" s="94"/>
      <c r="C80" s="95"/>
      <c r="D80" s="95"/>
      <c r="E80" s="91"/>
      <c r="F80" s="6"/>
      <c r="G80" s="6"/>
      <c r="H80" s="85"/>
      <c r="I80" s="85"/>
      <c r="J80" s="85"/>
      <c r="K80" s="92"/>
      <c r="L80" s="85"/>
      <c r="M80" s="85"/>
      <c r="AT80" s="145"/>
      <c r="AU80" s="146"/>
      <c r="AV80" s="147"/>
      <c r="AW80" s="148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</sheetData>
  <sheetProtection/>
  <mergeCells count="54"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AL8:AM8"/>
    <mergeCell ref="AK8:AK9"/>
    <mergeCell ref="AB8:AB9"/>
    <mergeCell ref="AE8:AE9"/>
    <mergeCell ref="AH8:AH9"/>
    <mergeCell ref="Z7:AB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:A9"/>
    <mergeCell ref="B7:B9"/>
    <mergeCell ref="C7:C9"/>
    <mergeCell ref="D7:D9"/>
    <mergeCell ref="H8:I8"/>
    <mergeCell ref="K8:L8"/>
    <mergeCell ref="H7:J7"/>
    <mergeCell ref="K7:M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2018-05-04T13:26:51Z</cp:lastPrinted>
  <dcterms:created xsi:type="dcterms:W3CDTF">2014-04-17T09:12:27Z</dcterms:created>
  <dcterms:modified xsi:type="dcterms:W3CDTF">2018-05-08T06:16:53Z</dcterms:modified>
  <cp:category/>
  <cp:version/>
  <cp:contentType/>
  <cp:contentStatus/>
</cp:coreProperties>
</file>