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60" windowWidth="22260" windowHeight="12585"/>
  </bookViews>
  <sheets>
    <sheet name="январ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E10" i="2"/>
  <c r="E11" i="2"/>
  <c r="E12" i="2"/>
  <c r="E13" i="2"/>
  <c r="E15" i="2"/>
  <c r="E16" i="2"/>
  <c r="E17" i="2"/>
  <c r="E18" i="2"/>
  <c r="E21" i="2"/>
  <c r="E22" i="2"/>
  <c r="E23" i="2"/>
  <c r="AH10" i="2"/>
  <c r="AK15" i="2"/>
  <c r="AK14" i="2" s="1"/>
  <c r="S20" i="2"/>
  <c r="AN20" i="2"/>
  <c r="AN19" i="2"/>
  <c r="K19" i="2"/>
  <c r="K14" i="2"/>
  <c r="K9" i="2"/>
  <c r="K6" i="2"/>
  <c r="K5" i="2"/>
  <c r="D20" i="2" l="1"/>
  <c r="K4" i="2"/>
  <c r="D23" i="2" l="1"/>
  <c r="D22" i="2"/>
  <c r="AM21" i="2"/>
  <c r="AG21" i="2"/>
  <c r="AD21" i="2"/>
  <c r="AA21" i="2"/>
  <c r="X21" i="2"/>
  <c r="U21" i="2"/>
  <c r="R21" i="2"/>
  <c r="O21" i="2"/>
  <c r="L21" i="2"/>
  <c r="I21" i="2"/>
  <c r="D21" i="2"/>
  <c r="U20" i="2"/>
  <c r="R20" i="2"/>
  <c r="AL19" i="2"/>
  <c r="AK19" i="2"/>
  <c r="AM19" i="2" s="1"/>
  <c r="AI19" i="2"/>
  <c r="AH19" i="2"/>
  <c r="AF19" i="2"/>
  <c r="AE19" i="2"/>
  <c r="AG19" i="2" s="1"/>
  <c r="AC19" i="2"/>
  <c r="AB19" i="2"/>
  <c r="Z19" i="2"/>
  <c r="Y19" i="2"/>
  <c r="AA19" i="2" s="1"/>
  <c r="W19" i="2"/>
  <c r="V19" i="2"/>
  <c r="T19" i="2"/>
  <c r="S19" i="2"/>
  <c r="U19" i="2" s="1"/>
  <c r="Q19" i="2"/>
  <c r="P19" i="2"/>
  <c r="N19" i="2"/>
  <c r="M19" i="2"/>
  <c r="O19" i="2" s="1"/>
  <c r="J19" i="2"/>
  <c r="H19" i="2"/>
  <c r="E19" i="2" s="1"/>
  <c r="G19" i="2"/>
  <c r="D18" i="2"/>
  <c r="D17" i="2"/>
  <c r="D16" i="2"/>
  <c r="AM15" i="2"/>
  <c r="AJ15" i="2"/>
  <c r="AG15" i="2"/>
  <c r="AD15" i="2"/>
  <c r="AD5" i="2" s="1"/>
  <c r="X15" i="2"/>
  <c r="U15" i="2"/>
  <c r="R15" i="2"/>
  <c r="D15" i="2"/>
  <c r="AN14" i="2"/>
  <c r="AL14" i="2"/>
  <c r="AI14" i="2"/>
  <c r="AH14" i="2"/>
  <c r="AF14" i="2"/>
  <c r="AE14" i="2"/>
  <c r="AC14" i="2"/>
  <c r="AB14" i="2"/>
  <c r="Z14" i="2"/>
  <c r="Y14" i="2"/>
  <c r="W14" i="2"/>
  <c r="V14" i="2"/>
  <c r="T14" i="2"/>
  <c r="S14" i="2"/>
  <c r="Q14" i="2"/>
  <c r="P14" i="2"/>
  <c r="N14" i="2"/>
  <c r="M14" i="2"/>
  <c r="J14" i="2"/>
  <c r="H14" i="2"/>
  <c r="E14" i="2" s="1"/>
  <c r="G14" i="2"/>
  <c r="D13" i="2"/>
  <c r="D12" i="2"/>
  <c r="AG11" i="2"/>
  <c r="AD11" i="2"/>
  <c r="AA11" i="2"/>
  <c r="X11" i="2"/>
  <c r="U11" i="2"/>
  <c r="R11" i="2"/>
  <c r="O11" i="2"/>
  <c r="L11" i="2"/>
  <c r="I11" i="2"/>
  <c r="D11" i="2"/>
  <c r="AM10" i="2"/>
  <c r="AD10" i="2"/>
  <c r="AA10" i="2"/>
  <c r="AA5" i="2" s="1"/>
  <c r="X10" i="2"/>
  <c r="U10" i="2"/>
  <c r="R10" i="2"/>
  <c r="O10" i="2"/>
  <c r="L10" i="2"/>
  <c r="I10" i="2"/>
  <c r="D10" i="2"/>
  <c r="AN9" i="2"/>
  <c r="AN4" i="2" s="1"/>
  <c r="AL9" i="2"/>
  <c r="AK9" i="2"/>
  <c r="AK4" i="2" s="1"/>
  <c r="AI9" i="2"/>
  <c r="AH9" i="2"/>
  <c r="AF9" i="2"/>
  <c r="AE9" i="2"/>
  <c r="AC9" i="2"/>
  <c r="AB9" i="2"/>
  <c r="AB4" i="2" s="1"/>
  <c r="Z9" i="2"/>
  <c r="Y9" i="2"/>
  <c r="W9" i="2"/>
  <c r="V9" i="2"/>
  <c r="T9" i="2"/>
  <c r="S9" i="2"/>
  <c r="Q9" i="2"/>
  <c r="P9" i="2"/>
  <c r="N9" i="2"/>
  <c r="M9" i="2"/>
  <c r="L9" i="2"/>
  <c r="J9" i="2"/>
  <c r="J4" i="2" s="1"/>
  <c r="H9" i="2"/>
  <c r="G9" i="2"/>
  <c r="N8" i="2"/>
  <c r="H8" i="2"/>
  <c r="D8" i="2"/>
  <c r="AN7" i="2"/>
  <c r="AK7" i="2"/>
  <c r="AH7" i="2"/>
  <c r="AE7" i="2"/>
  <c r="V7" i="2"/>
  <c r="S7" i="2"/>
  <c r="Q7" i="2"/>
  <c r="P7" i="2"/>
  <c r="N7" i="2"/>
  <c r="M7" i="2"/>
  <c r="J7" i="2"/>
  <c r="H7" i="2"/>
  <c r="G7" i="2"/>
  <c r="AN6" i="2"/>
  <c r="AK6" i="2"/>
  <c r="AM6" i="2" s="1"/>
  <c r="AI6" i="2"/>
  <c r="AH6" i="2"/>
  <c r="AF6" i="2"/>
  <c r="AE6" i="2"/>
  <c r="AC6" i="2"/>
  <c r="AB6" i="2"/>
  <c r="Z6" i="2"/>
  <c r="Y6" i="2"/>
  <c r="W6" i="2"/>
  <c r="V6" i="2"/>
  <c r="T6" i="2"/>
  <c r="S6" i="2"/>
  <c r="Q6" i="2"/>
  <c r="P6" i="2"/>
  <c r="N6" i="2"/>
  <c r="M6" i="2"/>
  <c r="J6" i="2"/>
  <c r="L6" i="2" s="1"/>
  <c r="H6" i="2"/>
  <c r="E6" i="2" s="1"/>
  <c r="G6" i="2"/>
  <c r="D6" i="2" s="1"/>
  <c r="AO5" i="2"/>
  <c r="AN5" i="2"/>
  <c r="AL5" i="2"/>
  <c r="AK5" i="2"/>
  <c r="AJ5" i="2"/>
  <c r="AI5" i="2"/>
  <c r="AH5" i="2"/>
  <c r="AG5" i="2"/>
  <c r="AF5" i="2"/>
  <c r="AE5" i="2"/>
  <c r="AC5" i="2"/>
  <c r="AB5" i="2"/>
  <c r="Z5" i="2"/>
  <c r="Y5" i="2"/>
  <c r="X5" i="2"/>
  <c r="W5" i="2"/>
  <c r="V5" i="2"/>
  <c r="T5" i="2"/>
  <c r="S5" i="2"/>
  <c r="Q5" i="2"/>
  <c r="P5" i="2"/>
  <c r="N5" i="2"/>
  <c r="M5" i="2"/>
  <c r="L5" i="2"/>
  <c r="J5" i="2"/>
  <c r="H5" i="2"/>
  <c r="G5" i="2"/>
  <c r="AP4" i="2"/>
  <c r="AO4" i="2"/>
  <c r="AL4" i="2"/>
  <c r="AF4" i="2"/>
  <c r="Z4" i="2"/>
  <c r="T4" i="2"/>
  <c r="N4" i="2"/>
  <c r="E5" i="2" l="1"/>
  <c r="R5" i="2"/>
  <c r="R6" i="2"/>
  <c r="AD6" i="2"/>
  <c r="AJ6" i="2"/>
  <c r="E7" i="2"/>
  <c r="E9" i="2"/>
  <c r="U9" i="2"/>
  <c r="AA9" i="2"/>
  <c r="AG9" i="2"/>
  <c r="AG4" i="2" s="1"/>
  <c r="AM9" i="2"/>
  <c r="D7" i="2"/>
  <c r="H4" i="2"/>
  <c r="U5" i="2"/>
  <c r="O6" i="2"/>
  <c r="U6" i="2"/>
  <c r="AA6" i="2"/>
  <c r="AG6" i="2"/>
  <c r="E8" i="2"/>
  <c r="R9" i="2"/>
  <c r="X9" i="2"/>
  <c r="AD9" i="2"/>
  <c r="AJ9" i="2"/>
  <c r="F11" i="2"/>
  <c r="S4" i="2"/>
  <c r="V4" i="2"/>
  <c r="Y4" i="2"/>
  <c r="AE4" i="2"/>
  <c r="R19" i="2"/>
  <c r="X19" i="2"/>
  <c r="AD19" i="2"/>
  <c r="AJ19" i="2"/>
  <c r="F21" i="2"/>
  <c r="AH4" i="2"/>
  <c r="D9" i="2"/>
  <c r="AM5" i="2"/>
  <c r="X6" i="2"/>
  <c r="P4" i="2"/>
  <c r="F6" i="2"/>
  <c r="I6" i="2"/>
  <c r="I9" i="2"/>
  <c r="I5" i="2"/>
  <c r="O9" i="2"/>
  <c r="U14" i="2"/>
  <c r="X14" i="2"/>
  <c r="W4" i="2"/>
  <c r="AG14" i="2"/>
  <c r="AJ14" i="2"/>
  <c r="AI4" i="2"/>
  <c r="D5" i="2"/>
  <c r="F5" i="2" s="1"/>
  <c r="U4" i="2"/>
  <c r="F10" i="2"/>
  <c r="F9" i="2" s="1"/>
  <c r="D14" i="2"/>
  <c r="F14" i="2" s="1"/>
  <c r="G4" i="2"/>
  <c r="M4" i="2"/>
  <c r="O14" i="2"/>
  <c r="R14" i="2"/>
  <c r="R4" i="2" s="1"/>
  <c r="Q4" i="2"/>
  <c r="E4" i="2" s="1"/>
  <c r="AA14" i="2"/>
  <c r="AA4" i="2" s="1"/>
  <c r="AD14" i="2"/>
  <c r="AC4" i="2"/>
  <c r="AM14" i="2"/>
  <c r="AM4" i="2" s="1"/>
  <c r="F15" i="2"/>
  <c r="D19" i="2"/>
  <c r="F19" i="2" s="1"/>
  <c r="I19" i="2"/>
  <c r="L19" i="2"/>
  <c r="L4" i="2" s="1"/>
  <c r="AD4" i="2" l="1"/>
  <c r="AJ4" i="2"/>
  <c r="X4" i="2"/>
  <c r="D4" i="2"/>
  <c r="F4" i="2" s="1"/>
  <c r="O4" i="2"/>
  <c r="I4" i="2"/>
</calcChain>
</file>

<file path=xl/sharedStrings.xml><?xml version="1.0" encoding="utf-8"?>
<sst xmlns="http://schemas.openxmlformats.org/spreadsheetml/2006/main" count="86" uniqueCount="37">
  <si>
    <t>№ п/п</t>
  </si>
  <si>
    <t>Наименование программы</t>
  </si>
  <si>
    <t>Источник финансирования</t>
  </si>
  <si>
    <t xml:space="preserve">январь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</si>
  <si>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</si>
  <si>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</si>
  <si>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</si>
  <si>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</si>
  <si>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</si>
  <si>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</si>
  <si>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</si>
  <si>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</si>
  <si>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</si>
  <si>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</si>
  <si>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</si>
  <si>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план год</t>
  </si>
  <si>
    <t xml:space="preserve">факт     </t>
  </si>
  <si>
    <t>%</t>
  </si>
  <si>
    <t>план</t>
  </si>
  <si>
    <t>факт</t>
  </si>
  <si>
    <t>Муниципальная программа "Развитие культуры и туризма в муниципальном образовании город Мегион на 2014-2020 годы"</t>
  </si>
  <si>
    <t>Всего</t>
  </si>
  <si>
    <t>местный бюджет</t>
  </si>
  <si>
    <t>окружной бюджет</t>
  </si>
  <si>
    <t>федеральный бюджет</t>
  </si>
  <si>
    <t>привлеченные средства</t>
  </si>
  <si>
    <t>1.1</t>
  </si>
  <si>
    <t>Подпрограмма "Обеспечение прав граждан на доступ к культурным ценностям и информации"</t>
  </si>
  <si>
    <t>Подпрограмма "Укрепление единого культурного пространства в городском округе"</t>
  </si>
  <si>
    <t>Подпрограмма "Реализация единой государственной политики в отрасли культура" муниципальной программы "Развитие культуры и туризма в городском округе город Мегион на 2014 -2020 годы"</t>
  </si>
  <si>
    <t>1.2</t>
  </si>
  <si>
    <t>1.4</t>
  </si>
  <si>
    <t>2018 год</t>
  </si>
  <si>
    <t>Сетевой график о финансовом обеспечении  реализации муниципальной программы " "Развитие культуры и туризма в муниципальном образовании город Мегион" на 2018 год</t>
  </si>
  <si>
    <t xml:space="preserve"> </t>
  </si>
  <si>
    <t>Исполнитель: М.Б.Тарикулиева</t>
  </si>
  <si>
    <t>И.о.Начальника отдела, главного бухгалтера                       Р.С.Муфазалова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</si>
</sst>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#,##0.0"/>
    <numFmt numFmtId="166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05">
    <xf numFmtId="0" fontId="0" fillId="0" borderId="0" xfId="0"/>
    <xf numFmtId="164" fontId="2" fillId="2" borderId="0" xfId="0" applyNumberFormat="1" applyFont="1" applyFill="1"/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165" fontId="2" fillId="2" borderId="6" xfId="0" applyNumberFormat="1" applyFont="1" applyFill="1" applyBorder="1" applyAlignment="1">
      <alignment horizontal="left" vertical="center"/>
    </xf>
    <xf numFmtId="165" fontId="2" fillId="4" borderId="6" xfId="0" applyNumberFormat="1" applyFont="1" applyFill="1" applyBorder="1" applyAlignment="1">
      <alignment horizontal="left" vertical="center" wrapText="1"/>
    </xf>
    <xf numFmtId="165" fontId="2" fillId="2" borderId="6" xfId="0" applyNumberFormat="1" applyFont="1" applyFill="1" applyBorder="1" applyAlignment="1">
      <alignment horizontal="left" vertical="center" wrapText="1"/>
    </xf>
    <xf numFmtId="165" fontId="2" fillId="4" borderId="3" xfId="0" applyNumberFormat="1" applyFont="1" applyFill="1" applyBorder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left" vertical="center"/>
    </xf>
    <xf numFmtId="165" fontId="2" fillId="0" borderId="6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 vertical="center"/>
    </xf>
    <xf numFmtId="165" fontId="2" fillId="0" borderId="0" xfId="0" applyNumberFormat="1" applyFont="1" applyFill="1" applyAlignment="1">
      <alignment horizontal="center" vertical="center"/>
    </xf>
    <xf numFmtId="165" fontId="2" fillId="5" borderId="6" xfId="0" applyNumberFormat="1" applyFont="1" applyFill="1" applyBorder="1" applyAlignment="1">
      <alignment horizontal="left" vertical="center" wrapText="1"/>
    </xf>
    <xf numFmtId="165" fontId="2" fillId="5" borderId="3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center" vertical="center"/>
    </xf>
    <xf numFmtId="165" fontId="2" fillId="4" borderId="6" xfId="0" applyNumberFormat="1" applyFont="1" applyFill="1" applyBorder="1" applyAlignment="1">
      <alignment horizontal="left" vertical="center"/>
    </xf>
    <xf numFmtId="165" fontId="2" fillId="4" borderId="3" xfId="0" applyNumberFormat="1" applyFont="1" applyFill="1" applyBorder="1" applyAlignment="1">
      <alignment horizontal="left" vertical="center"/>
    </xf>
    <xf numFmtId="43" fontId="3" fillId="2" borderId="6" xfId="1" applyFont="1" applyFill="1" applyBorder="1" applyAlignment="1">
      <alignment horizontal="left" vertical="center" wrapText="1"/>
    </xf>
    <xf numFmtId="43" fontId="2" fillId="2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164" fontId="2" fillId="0" borderId="0" xfId="0" applyNumberFormat="1" applyFont="1" applyFill="1" applyBorder="1"/>
    <xf numFmtId="0" fontId="2" fillId="0" borderId="0" xfId="0" applyFont="1" applyFill="1" applyBorder="1"/>
    <xf numFmtId="165" fontId="2" fillId="0" borderId="6" xfId="0" applyNumberFormat="1" applyFont="1" applyFill="1" applyBorder="1" applyAlignment="1">
      <alignment horizontal="left" vertical="center" wrapText="1"/>
    </xf>
    <xf numFmtId="164" fontId="2" fillId="6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left" vertical="center"/>
    </xf>
    <xf numFmtId="4" fontId="2" fillId="3" borderId="6" xfId="0" applyNumberFormat="1" applyFont="1" applyFill="1" applyBorder="1" applyAlignment="1">
      <alignment horizontal="left" vertical="center"/>
    </xf>
    <xf numFmtId="4" fontId="2" fillId="3" borderId="6" xfId="1" applyNumberFormat="1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left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5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left" vertical="center"/>
    </xf>
    <xf numFmtId="4" fontId="2" fillId="7" borderId="6" xfId="1" applyNumberFormat="1" applyFont="1" applyFill="1" applyBorder="1" applyAlignment="1">
      <alignment horizontal="left" vertical="center"/>
    </xf>
    <xf numFmtId="4" fontId="2" fillId="7" borderId="6" xfId="0" applyNumberFormat="1" applyFont="1" applyFill="1" applyBorder="1" applyAlignment="1">
      <alignment horizontal="left" vertical="center"/>
    </xf>
    <xf numFmtId="165" fontId="2" fillId="7" borderId="6" xfId="0" applyNumberFormat="1" applyFont="1" applyFill="1" applyBorder="1" applyAlignment="1">
      <alignment horizontal="center" vertical="center"/>
    </xf>
    <xf numFmtId="165" fontId="2" fillId="7" borderId="6" xfId="1" applyNumberFormat="1" applyFont="1" applyFill="1" applyBorder="1" applyAlignment="1">
      <alignment horizontal="center" vertical="center"/>
    </xf>
    <xf numFmtId="165" fontId="2" fillId="7" borderId="6" xfId="0" applyNumberFormat="1" applyFont="1" applyFill="1" applyBorder="1" applyAlignment="1">
      <alignment horizontal="center" vertical="center" wrapText="1"/>
    </xf>
    <xf numFmtId="165" fontId="2" fillId="7" borderId="6" xfId="1" applyNumberFormat="1" applyFont="1" applyFill="1" applyBorder="1" applyAlignment="1">
      <alignment horizontal="left" vertical="center"/>
    </xf>
    <xf numFmtId="4" fontId="2" fillId="7" borderId="6" xfId="1" applyNumberFormat="1" applyFont="1" applyFill="1" applyBorder="1" applyAlignment="1">
      <alignment horizontal="center" vertical="center"/>
    </xf>
    <xf numFmtId="165" fontId="2" fillId="7" borderId="6" xfId="0" applyNumberFormat="1" applyFont="1" applyFill="1" applyBorder="1" applyAlignment="1">
      <alignment horizontal="left" vertical="center" wrapText="1"/>
    </xf>
    <xf numFmtId="165" fontId="2" fillId="7" borderId="3" xfId="1" applyNumberFormat="1" applyFont="1" applyFill="1" applyBorder="1" applyAlignment="1">
      <alignment horizontal="left" vertical="center"/>
    </xf>
    <xf numFmtId="165" fontId="2" fillId="7" borderId="6" xfId="0" applyNumberFormat="1" applyFont="1" applyFill="1" applyBorder="1" applyAlignment="1">
      <alignment horizontal="left" vertical="center"/>
    </xf>
    <xf numFmtId="4" fontId="2" fillId="7" borderId="6" xfId="0" applyNumberFormat="1" applyFont="1" applyFill="1" applyBorder="1" applyAlignment="1">
      <alignment horizontal="center" vertical="center"/>
    </xf>
    <xf numFmtId="165" fontId="2" fillId="7" borderId="3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2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64" fontId="2" fillId="7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6"/>
  <sheetViews>
    <sheetView tabSelected="1" view="pageBreakPreview" topLeftCell="B1" zoomScale="60" zoomScaleNormal="100" workbookViewId="0">
      <selection activeCell="AS1" sqref="AS1:AY1048576"/>
    </sheetView>
  </sheetViews>
  <sheetFormatPr defaultRowHeight="15" x14ac:dyDescent="0.25"/>
  <cols>
    <col min="1" max="1" width="4.5703125" customWidth="1"/>
    <col min="2" max="2" width="26.5703125" customWidth="1"/>
    <col min="3" max="3" width="9.28515625" customWidth="1"/>
    <col min="4" max="4" width="9.5703125" customWidth="1"/>
    <col min="5" max="5" width="10" customWidth="1"/>
    <col min="6" max="6" width="7.5703125" customWidth="1"/>
    <col min="7" max="8" width="9.28515625" customWidth="1"/>
    <col min="9" max="9" width="7.7109375" customWidth="1"/>
    <col min="10" max="10" width="9.28515625" customWidth="1"/>
    <col min="11" max="11" width="11.28515625" customWidth="1"/>
    <col min="12" max="12" width="8" customWidth="1"/>
    <col min="13" max="13" width="8.28515625" customWidth="1"/>
    <col min="14" max="14" width="8.5703125" customWidth="1"/>
    <col min="15" max="15" width="7.28515625" customWidth="1"/>
    <col min="16" max="16" width="9.28515625" customWidth="1"/>
    <col min="17" max="17" width="5.140625" bestFit="1" customWidth="1"/>
    <col min="18" max="18" width="6.140625" customWidth="1"/>
    <col min="19" max="19" width="9.28515625" customWidth="1"/>
    <col min="20" max="20" width="5.140625" bestFit="1" customWidth="1"/>
    <col min="21" max="21" width="7.28515625" customWidth="1"/>
    <col min="22" max="22" width="10.85546875" customWidth="1"/>
    <col min="23" max="23" width="5.140625" bestFit="1" customWidth="1"/>
    <col min="24" max="24" width="5.7109375" customWidth="1"/>
    <col min="25" max="25" width="9.28515625" customWidth="1"/>
    <col min="26" max="26" width="5.140625" bestFit="1" customWidth="1"/>
    <col min="27" max="27" width="6" customWidth="1"/>
    <col min="28" max="28" width="8.42578125" customWidth="1"/>
    <col min="29" max="29" width="5.140625" bestFit="1" customWidth="1"/>
    <col min="30" max="30" width="5.7109375" customWidth="1"/>
    <col min="31" max="31" width="11.28515625" customWidth="1"/>
    <col min="32" max="32" width="5.140625" bestFit="1" customWidth="1"/>
    <col min="33" max="33" width="5.5703125" customWidth="1"/>
    <col min="34" max="34" width="10.5703125" customWidth="1"/>
    <col min="35" max="35" width="5.140625" bestFit="1" customWidth="1"/>
    <col min="36" max="36" width="5.7109375" customWidth="1"/>
    <col min="37" max="37" width="9.42578125" customWidth="1"/>
    <col min="38" max="38" width="5.140625" bestFit="1" customWidth="1"/>
    <col min="39" max="39" width="8.5703125" customWidth="1"/>
    <col min="40" max="40" width="8.140625" customWidth="1"/>
    <col min="41" max="42" width="4.5703125" customWidth="1"/>
    <col min="43" max="43" width="2.7109375" customWidth="1"/>
  </cols>
  <sheetData>
    <row r="1" spans="1:44" x14ac:dyDescent="0.25">
      <c r="A1" s="4"/>
      <c r="B1" s="5"/>
      <c r="C1" s="6"/>
      <c r="D1" s="98" t="s">
        <v>33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7"/>
      <c r="Q1" s="7"/>
      <c r="R1" s="8"/>
      <c r="S1" s="8"/>
      <c r="T1" s="8"/>
      <c r="U1" s="8"/>
      <c r="V1" s="8"/>
      <c r="W1" s="9"/>
      <c r="X1" s="8"/>
      <c r="Y1" s="8"/>
      <c r="Z1" s="9"/>
      <c r="AA1" s="9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4"/>
      <c r="AQ1" s="4"/>
      <c r="AR1" s="4"/>
    </row>
    <row r="2" spans="1:44" ht="15" customHeight="1" x14ac:dyDescent="0.25">
      <c r="A2" s="81" t="s">
        <v>0</v>
      </c>
      <c r="B2" s="81" t="s">
        <v>1</v>
      </c>
      <c r="C2" s="83" t="s">
        <v>2</v>
      </c>
      <c r="D2" s="99" t="s">
        <v>32</v>
      </c>
      <c r="E2" s="100"/>
      <c r="F2" s="101"/>
      <c r="G2" s="102" t="s">
        <v>3</v>
      </c>
      <c r="H2" s="103"/>
      <c r="I2" s="104"/>
      <c r="J2" s="102" t="s">
        <v>4</v>
      </c>
      <c r="K2" s="103"/>
      <c r="L2" s="104"/>
      <c r="M2" s="94" t="s">
        <v>5</v>
      </c>
      <c r="N2" s="95"/>
      <c r="O2" s="96"/>
      <c r="P2" s="94" t="s">
        <v>6</v>
      </c>
      <c r="Q2" s="95"/>
      <c r="R2" s="96"/>
      <c r="S2" s="92" t="s">
        <v>7</v>
      </c>
      <c r="T2" s="92"/>
      <c r="U2" s="92"/>
      <c r="V2" s="92" t="s">
        <v>8</v>
      </c>
      <c r="W2" s="92"/>
      <c r="X2" s="92"/>
      <c r="Y2" s="92" t="s">
        <v>9</v>
      </c>
      <c r="Z2" s="92"/>
      <c r="AA2" s="92"/>
      <c r="AB2" s="97" t="s">
        <v>10</v>
      </c>
      <c r="AC2" s="97"/>
      <c r="AD2" s="97"/>
      <c r="AE2" s="97" t="s">
        <v>11</v>
      </c>
      <c r="AF2" s="97"/>
      <c r="AG2" s="97"/>
      <c r="AH2" s="91" t="s">
        <v>12</v>
      </c>
      <c r="AI2" s="91"/>
      <c r="AJ2" s="91"/>
      <c r="AK2" s="92" t="s">
        <v>13</v>
      </c>
      <c r="AL2" s="92"/>
      <c r="AM2" s="92"/>
      <c r="AN2" s="93" t="s">
        <v>14</v>
      </c>
      <c r="AO2" s="93"/>
      <c r="AP2" s="93"/>
      <c r="AQ2" s="10"/>
      <c r="AR2" s="10"/>
    </row>
    <row r="3" spans="1:44" ht="25.5" x14ac:dyDescent="0.25">
      <c r="A3" s="82"/>
      <c r="B3" s="82"/>
      <c r="C3" s="84"/>
      <c r="D3" s="11" t="s">
        <v>15</v>
      </c>
      <c r="E3" s="71" t="s">
        <v>16</v>
      </c>
      <c r="F3" s="12" t="s">
        <v>17</v>
      </c>
      <c r="G3" s="13" t="s">
        <v>18</v>
      </c>
      <c r="H3" s="72" t="s">
        <v>19</v>
      </c>
      <c r="I3" s="14" t="s">
        <v>17</v>
      </c>
      <c r="J3" s="13" t="s">
        <v>18</v>
      </c>
      <c r="K3" s="42" t="s">
        <v>19</v>
      </c>
      <c r="L3" s="14" t="s">
        <v>17</v>
      </c>
      <c r="M3" s="13" t="s">
        <v>18</v>
      </c>
      <c r="N3" s="71" t="s">
        <v>19</v>
      </c>
      <c r="O3" s="14" t="s">
        <v>17</v>
      </c>
      <c r="P3" s="13" t="s">
        <v>18</v>
      </c>
      <c r="Q3" s="71" t="s">
        <v>19</v>
      </c>
      <c r="R3" s="14" t="s">
        <v>17</v>
      </c>
      <c r="S3" s="13" t="s">
        <v>18</v>
      </c>
      <c r="T3" s="71" t="s">
        <v>19</v>
      </c>
      <c r="U3" s="14" t="s">
        <v>17</v>
      </c>
      <c r="V3" s="13" t="s">
        <v>18</v>
      </c>
      <c r="W3" s="71" t="s">
        <v>19</v>
      </c>
      <c r="X3" s="14" t="s">
        <v>17</v>
      </c>
      <c r="Y3" s="13" t="s">
        <v>18</v>
      </c>
      <c r="Z3" s="71" t="s">
        <v>19</v>
      </c>
      <c r="AA3" s="72" t="s">
        <v>17</v>
      </c>
      <c r="AB3" s="13" t="s">
        <v>18</v>
      </c>
      <c r="AC3" s="71" t="s">
        <v>19</v>
      </c>
      <c r="AD3" s="14" t="s">
        <v>17</v>
      </c>
      <c r="AE3" s="13" t="s">
        <v>18</v>
      </c>
      <c r="AF3" s="71" t="s">
        <v>19</v>
      </c>
      <c r="AG3" s="14" t="s">
        <v>17</v>
      </c>
      <c r="AH3" s="13" t="s">
        <v>18</v>
      </c>
      <c r="AI3" s="71" t="s">
        <v>19</v>
      </c>
      <c r="AJ3" s="14" t="s">
        <v>17</v>
      </c>
      <c r="AK3" s="13" t="s">
        <v>18</v>
      </c>
      <c r="AL3" s="71" t="s">
        <v>19</v>
      </c>
      <c r="AM3" s="14" t="s">
        <v>17</v>
      </c>
      <c r="AN3" s="15" t="s">
        <v>18</v>
      </c>
      <c r="AO3" s="71" t="s">
        <v>19</v>
      </c>
      <c r="AP3" s="16" t="s">
        <v>17</v>
      </c>
      <c r="AQ3" s="10"/>
      <c r="AR3" s="10"/>
    </row>
    <row r="4" spans="1:44" ht="15.75" customHeight="1" x14ac:dyDescent="0.25">
      <c r="A4" s="85"/>
      <c r="B4" s="88" t="s">
        <v>20</v>
      </c>
      <c r="C4" s="18" t="s">
        <v>21</v>
      </c>
      <c r="D4" s="45">
        <f>G4+J4+M4+P4+S4+V4+Y4+AB4+AE4+AH4+AK4+AN4</f>
        <v>370325.99999999994</v>
      </c>
      <c r="E4" s="43">
        <f>H4+K4+N4+Q4+T4+W4+Z4+AC4+AF4+AI4+AL4+AO4</f>
        <v>43271.199999999997</v>
      </c>
      <c r="F4" s="57">
        <f>E4/D4*100</f>
        <v>11.684623817933391</v>
      </c>
      <c r="G4" s="50">
        <f>G9+G14+G19</f>
        <v>30867.199999999997</v>
      </c>
      <c r="H4" s="49">
        <f t="shared" ref="H4:AP7" si="0">H9+H14+H19</f>
        <v>7006.3</v>
      </c>
      <c r="I4" s="50">
        <f t="shared" si="0"/>
        <v>22.931551953811564</v>
      </c>
      <c r="J4" s="50">
        <f t="shared" si="0"/>
        <v>31771.8</v>
      </c>
      <c r="K4" s="49">
        <f t="shared" si="0"/>
        <v>36264.899999999994</v>
      </c>
      <c r="L4" s="50">
        <f t="shared" si="0"/>
        <v>324.47270888978522</v>
      </c>
      <c r="M4" s="50">
        <f t="shared" si="0"/>
        <v>35741.699999999997</v>
      </c>
      <c r="N4" s="49">
        <f t="shared" si="0"/>
        <v>0</v>
      </c>
      <c r="O4" s="50">
        <f t="shared" si="0"/>
        <v>0</v>
      </c>
      <c r="P4" s="50">
        <f t="shared" si="0"/>
        <v>34761.199999999997</v>
      </c>
      <c r="Q4" s="50">
        <f t="shared" si="0"/>
        <v>0</v>
      </c>
      <c r="R4" s="50">
        <f t="shared" si="0"/>
        <v>0</v>
      </c>
      <c r="S4" s="50">
        <f t="shared" si="0"/>
        <v>41173.1</v>
      </c>
      <c r="T4" s="50">
        <f t="shared" si="0"/>
        <v>0</v>
      </c>
      <c r="U4" s="50">
        <f t="shared" si="0"/>
        <v>0</v>
      </c>
      <c r="V4" s="50">
        <f t="shared" si="0"/>
        <v>40855.300000000003</v>
      </c>
      <c r="W4" s="50">
        <f t="shared" si="0"/>
        <v>0</v>
      </c>
      <c r="X4" s="50">
        <f t="shared" si="0"/>
        <v>0</v>
      </c>
      <c r="Y4" s="50">
        <f t="shared" si="0"/>
        <v>32526.300000000003</v>
      </c>
      <c r="Z4" s="50">
        <f t="shared" si="0"/>
        <v>0</v>
      </c>
      <c r="AA4" s="50">
        <f t="shared" si="0"/>
        <v>0</v>
      </c>
      <c r="AB4" s="50">
        <f t="shared" si="0"/>
        <v>29792.2</v>
      </c>
      <c r="AC4" s="50">
        <f t="shared" si="0"/>
        <v>0</v>
      </c>
      <c r="AD4" s="50">
        <f t="shared" si="0"/>
        <v>0</v>
      </c>
      <c r="AE4" s="50">
        <f t="shared" si="0"/>
        <v>30786</v>
      </c>
      <c r="AF4" s="50">
        <f t="shared" si="0"/>
        <v>0</v>
      </c>
      <c r="AG4" s="50">
        <f t="shared" si="0"/>
        <v>0</v>
      </c>
      <c r="AH4" s="50">
        <f t="shared" si="0"/>
        <v>29488.1</v>
      </c>
      <c r="AI4" s="50">
        <f t="shared" si="0"/>
        <v>0</v>
      </c>
      <c r="AJ4" s="50">
        <f t="shared" si="0"/>
        <v>0</v>
      </c>
      <c r="AK4" s="50">
        <f t="shared" si="0"/>
        <v>24688.600000000002</v>
      </c>
      <c r="AL4" s="50">
        <f t="shared" si="0"/>
        <v>0</v>
      </c>
      <c r="AM4" s="50">
        <f t="shared" si="0"/>
        <v>0</v>
      </c>
      <c r="AN4" s="50">
        <f t="shared" si="0"/>
        <v>7874.5</v>
      </c>
      <c r="AO4" s="50">
        <f t="shared" si="0"/>
        <v>0</v>
      </c>
      <c r="AP4" s="50">
        <f t="shared" si="0"/>
        <v>0</v>
      </c>
      <c r="AQ4" s="23"/>
      <c r="AR4" s="24"/>
    </row>
    <row r="5" spans="1:44" ht="24" x14ac:dyDescent="0.25">
      <c r="A5" s="86"/>
      <c r="B5" s="89"/>
      <c r="C5" s="25" t="s">
        <v>22</v>
      </c>
      <c r="D5" s="45">
        <f>G5+J5+M5+P5+S5+V5+Y5+AB5+AE5+AH5+AK5+AN5</f>
        <v>278166</v>
      </c>
      <c r="E5" s="43">
        <f t="shared" ref="E5:E23" si="1">H5+K5+N5+Q5+T5+W5+Z5+AC5+AF5+AI5+AL5+AO5</f>
        <v>42627.5</v>
      </c>
      <c r="F5" s="57">
        <f t="shared" ref="F5:F21" si="2">E5/D5*100</f>
        <v>15.324482503253453</v>
      </c>
      <c r="G5" s="50">
        <f>G10+G15+G20</f>
        <v>21690</v>
      </c>
      <c r="H5" s="49">
        <f t="shared" si="0"/>
        <v>7006.3</v>
      </c>
      <c r="I5" s="50">
        <f t="shared" si="0"/>
        <v>0</v>
      </c>
      <c r="J5" s="50">
        <f t="shared" si="0"/>
        <v>22594.600000000002</v>
      </c>
      <c r="K5" s="49">
        <f t="shared" si="0"/>
        <v>35621.199999999997</v>
      </c>
      <c r="L5" s="50">
        <f t="shared" si="0"/>
        <v>208.96717373899119</v>
      </c>
      <c r="M5" s="50">
        <f t="shared" si="0"/>
        <v>27393.8</v>
      </c>
      <c r="N5" s="49">
        <f t="shared" si="0"/>
        <v>0</v>
      </c>
      <c r="O5" s="50"/>
      <c r="P5" s="50">
        <f t="shared" si="0"/>
        <v>26190.2</v>
      </c>
      <c r="Q5" s="50">
        <f t="shared" si="0"/>
        <v>0</v>
      </c>
      <c r="R5" s="50">
        <f t="shared" si="0"/>
        <v>0</v>
      </c>
      <c r="S5" s="50">
        <f t="shared" si="0"/>
        <v>32825.300000000003</v>
      </c>
      <c r="T5" s="50">
        <f t="shared" si="0"/>
        <v>0</v>
      </c>
      <c r="U5" s="50">
        <f t="shared" si="0"/>
        <v>0</v>
      </c>
      <c r="V5" s="50">
        <f t="shared" si="0"/>
        <v>29025.599999999999</v>
      </c>
      <c r="W5" s="50">
        <f t="shared" si="0"/>
        <v>0</v>
      </c>
      <c r="X5" s="50">
        <f t="shared" si="0"/>
        <v>0</v>
      </c>
      <c r="Y5" s="50">
        <f t="shared" si="0"/>
        <v>26654</v>
      </c>
      <c r="Z5" s="50">
        <f t="shared" si="0"/>
        <v>0</v>
      </c>
      <c r="AA5" s="50">
        <f t="shared" si="0"/>
        <v>0</v>
      </c>
      <c r="AB5" s="50">
        <f t="shared" si="0"/>
        <v>23830</v>
      </c>
      <c r="AC5" s="50">
        <f t="shared" si="0"/>
        <v>0</v>
      </c>
      <c r="AD5" s="50">
        <f t="shared" si="0"/>
        <v>0</v>
      </c>
      <c r="AE5" s="50">
        <f t="shared" si="0"/>
        <v>22482.5</v>
      </c>
      <c r="AF5" s="50">
        <f t="shared" si="0"/>
        <v>0</v>
      </c>
      <c r="AG5" s="50">
        <f t="shared" si="0"/>
        <v>0</v>
      </c>
      <c r="AH5" s="50">
        <f t="shared" si="0"/>
        <v>21202.3</v>
      </c>
      <c r="AI5" s="50">
        <f t="shared" si="0"/>
        <v>0</v>
      </c>
      <c r="AJ5" s="50">
        <f t="shared" si="0"/>
        <v>0</v>
      </c>
      <c r="AK5" s="50">
        <f t="shared" si="0"/>
        <v>16403.2</v>
      </c>
      <c r="AL5" s="50">
        <f t="shared" si="0"/>
        <v>0</v>
      </c>
      <c r="AM5" s="50">
        <f t="shared" si="0"/>
        <v>0</v>
      </c>
      <c r="AN5" s="50">
        <f t="shared" si="0"/>
        <v>7874.5</v>
      </c>
      <c r="AO5" s="50">
        <f t="shared" si="0"/>
        <v>0</v>
      </c>
      <c r="AP5" s="28"/>
      <c r="AQ5" s="29"/>
      <c r="AR5" s="10"/>
    </row>
    <row r="6" spans="1:44" ht="24" x14ac:dyDescent="0.25">
      <c r="A6" s="86"/>
      <c r="B6" s="89"/>
      <c r="C6" s="25" t="s">
        <v>23</v>
      </c>
      <c r="D6" s="45">
        <f t="shared" ref="D6:D18" si="3">G6+J6+M6+P6+S6+V6+Y6+AB6+AE6+AH6+AK6+AN6</f>
        <v>92142.299999999988</v>
      </c>
      <c r="E6" s="43">
        <f>H6+K6+N6+Q6+T6+W6+Z6+AC6+AF6+AI6+AL6+AO6</f>
        <v>643.70000000000005</v>
      </c>
      <c r="F6" s="57">
        <f t="shared" si="2"/>
        <v>0.69859337133976485</v>
      </c>
      <c r="G6" s="50">
        <f>G11+G16+G21</f>
        <v>9177.1999999999989</v>
      </c>
      <c r="H6" s="49">
        <f>H11+H21</f>
        <v>0</v>
      </c>
      <c r="I6" s="49">
        <f t="shared" ref="I6:I21" si="4">H6/G6*100</f>
        <v>0</v>
      </c>
      <c r="J6" s="50">
        <f>J11+J16+J21</f>
        <v>9177.1999999999989</v>
      </c>
      <c r="K6" s="49">
        <f>K11+K16+K21</f>
        <v>643.70000000000005</v>
      </c>
      <c r="L6" s="49">
        <f t="shared" ref="L6:L21" si="5">K6/J6*100</f>
        <v>7.0141219544087532</v>
      </c>
      <c r="M6" s="20">
        <f>M11+M16+M21</f>
        <v>8347.9</v>
      </c>
      <c r="N6" s="47">
        <f>N11+N16+N21</f>
        <v>0</v>
      </c>
      <c r="O6" s="49">
        <f t="shared" ref="O6:O21" si="6">N6/M6*100</f>
        <v>0</v>
      </c>
      <c r="P6" s="52">
        <f t="shared" si="0"/>
        <v>8571</v>
      </c>
      <c r="Q6" s="51">
        <f>Q11+Q16+Q21</f>
        <v>0</v>
      </c>
      <c r="R6" s="49">
        <f t="shared" ref="R6:R21" si="7">Q6/P6*100</f>
        <v>0</v>
      </c>
      <c r="S6" s="52">
        <f t="shared" si="0"/>
        <v>8347.7999999999993</v>
      </c>
      <c r="T6" s="51">
        <f>T11+T16+T21</f>
        <v>0</v>
      </c>
      <c r="U6" s="49">
        <f t="shared" ref="U6:U21" si="8">T6/S6*100</f>
        <v>0</v>
      </c>
      <c r="V6" s="30">
        <f t="shared" si="0"/>
        <v>11829.699999999999</v>
      </c>
      <c r="W6" s="41">
        <f>W11+W16+W21</f>
        <v>0</v>
      </c>
      <c r="X6" s="21">
        <f t="shared" ref="X6:X21" si="9">W6/V6*100</f>
        <v>0</v>
      </c>
      <c r="Y6" s="30">
        <f t="shared" si="0"/>
        <v>5872.3</v>
      </c>
      <c r="Z6" s="41">
        <f>Z11+Z16+Z21</f>
        <v>0</v>
      </c>
      <c r="AA6" s="21">
        <f t="shared" ref="AA6:AA21" si="10">Z6/Y6*100</f>
        <v>0</v>
      </c>
      <c r="AB6" s="30">
        <f t="shared" si="0"/>
        <v>5962.2</v>
      </c>
      <c r="AC6" s="48">
        <f>AC11+AC16+AC21</f>
        <v>0</v>
      </c>
      <c r="AD6" s="21">
        <f t="shared" ref="AD6:AD21" si="11">AC6/AB6*100</f>
        <v>0</v>
      </c>
      <c r="AE6" s="30">
        <f t="shared" si="0"/>
        <v>8285.7999999999993</v>
      </c>
      <c r="AF6" s="41">
        <f>AF11+AF16+AF21</f>
        <v>0</v>
      </c>
      <c r="AG6" s="21">
        <f t="shared" ref="AG6:AG21" si="12">AF6/AE6*100</f>
        <v>0</v>
      </c>
      <c r="AH6" s="30">
        <f t="shared" si="0"/>
        <v>8285.7999999999993</v>
      </c>
      <c r="AI6" s="41">
        <f>AI11+AI16+AI21</f>
        <v>0</v>
      </c>
      <c r="AJ6" s="21">
        <f t="shared" ref="AJ6:AJ19" si="13">AI6/AH6*100</f>
        <v>0</v>
      </c>
      <c r="AK6" s="30">
        <f t="shared" si="0"/>
        <v>8285.4</v>
      </c>
      <c r="AL6" s="41"/>
      <c r="AM6" s="21">
        <f t="shared" ref="AM6:AM21" si="14">AL6/AK6*100</f>
        <v>0</v>
      </c>
      <c r="AN6" s="31">
        <f t="shared" si="0"/>
        <v>0</v>
      </c>
      <c r="AO6" s="41"/>
      <c r="AP6" s="27"/>
      <c r="AQ6" s="32"/>
      <c r="AR6" s="10"/>
    </row>
    <row r="7" spans="1:44" ht="24" x14ac:dyDescent="0.25">
      <c r="A7" s="86"/>
      <c r="B7" s="89"/>
      <c r="C7" s="25" t="s">
        <v>24</v>
      </c>
      <c r="D7" s="45">
        <f t="shared" si="3"/>
        <v>17.7</v>
      </c>
      <c r="E7" s="43">
        <f t="shared" si="1"/>
        <v>0</v>
      </c>
      <c r="F7" s="57">
        <v>0</v>
      </c>
      <c r="G7" s="50">
        <f t="shared" ref="G7" si="15">G12+G17+G22</f>
        <v>0</v>
      </c>
      <c r="H7" s="49">
        <f>H12+H17+H22</f>
        <v>0</v>
      </c>
      <c r="I7" s="49">
        <v>0</v>
      </c>
      <c r="J7" s="50">
        <f t="shared" ref="J7" si="16">J12+J17+J22</f>
        <v>0</v>
      </c>
      <c r="K7" s="49">
        <v>0</v>
      </c>
      <c r="L7" s="49">
        <v>0</v>
      </c>
      <c r="M7" s="20">
        <f>M12+M17+M22</f>
        <v>0</v>
      </c>
      <c r="N7" s="47">
        <f>N12+N17+N22</f>
        <v>0</v>
      </c>
      <c r="O7" s="49"/>
      <c r="P7" s="50">
        <f t="shared" si="0"/>
        <v>0</v>
      </c>
      <c r="Q7" s="51">
        <f>Q12+Q16+Q22</f>
        <v>0</v>
      </c>
      <c r="R7" s="49">
        <v>0</v>
      </c>
      <c r="S7" s="50">
        <f t="shared" si="0"/>
        <v>0</v>
      </c>
      <c r="T7" s="53">
        <v>0</v>
      </c>
      <c r="U7" s="49">
        <v>0</v>
      </c>
      <c r="V7" s="20">
        <f t="shared" si="0"/>
        <v>0</v>
      </c>
      <c r="W7" s="41"/>
      <c r="X7" s="21">
        <v>0</v>
      </c>
      <c r="Y7" s="20">
        <v>0</v>
      </c>
      <c r="Z7" s="41"/>
      <c r="AA7" s="21">
        <v>0</v>
      </c>
      <c r="AB7" s="20">
        <v>0</v>
      </c>
      <c r="AC7" s="48"/>
      <c r="AD7" s="21">
        <v>0</v>
      </c>
      <c r="AE7" s="20">
        <f t="shared" si="0"/>
        <v>17.7</v>
      </c>
      <c r="AF7" s="41"/>
      <c r="AG7" s="21">
        <v>0</v>
      </c>
      <c r="AH7" s="20">
        <f t="shared" si="0"/>
        <v>0</v>
      </c>
      <c r="AI7" s="41"/>
      <c r="AJ7" s="21">
        <v>0</v>
      </c>
      <c r="AK7" s="20">
        <f t="shared" si="0"/>
        <v>0</v>
      </c>
      <c r="AL7" s="41"/>
      <c r="AM7" s="21">
        <v>0</v>
      </c>
      <c r="AN7" s="22">
        <f t="shared" si="0"/>
        <v>0</v>
      </c>
      <c r="AO7" s="41"/>
      <c r="AP7" s="27"/>
      <c r="AQ7" s="32"/>
      <c r="AR7" s="10"/>
    </row>
    <row r="8" spans="1:44" ht="36" x14ac:dyDescent="0.25">
      <c r="A8" s="87"/>
      <c r="B8" s="90"/>
      <c r="C8" s="18" t="s">
        <v>25</v>
      </c>
      <c r="D8" s="45">
        <f t="shared" si="3"/>
        <v>0</v>
      </c>
      <c r="E8" s="43">
        <f t="shared" si="1"/>
        <v>0</v>
      </c>
      <c r="F8" s="57">
        <v>0</v>
      </c>
      <c r="G8" s="54">
        <v>0</v>
      </c>
      <c r="H8" s="57">
        <f>H13+H18+H23</f>
        <v>0</v>
      </c>
      <c r="I8" s="49">
        <v>0</v>
      </c>
      <c r="J8" s="54">
        <v>0</v>
      </c>
      <c r="K8" s="49">
        <v>0</v>
      </c>
      <c r="L8" s="49">
        <v>0</v>
      </c>
      <c r="M8" s="33">
        <v>0</v>
      </c>
      <c r="N8" s="44">
        <f>N13+N18+N23</f>
        <v>0</v>
      </c>
      <c r="O8" s="49">
        <v>0</v>
      </c>
      <c r="P8" s="54">
        <v>0</v>
      </c>
      <c r="Q8" s="55">
        <v>0</v>
      </c>
      <c r="R8" s="49">
        <v>0</v>
      </c>
      <c r="S8" s="54">
        <v>0</v>
      </c>
      <c r="T8" s="56">
        <v>0</v>
      </c>
      <c r="U8" s="49">
        <v>0</v>
      </c>
      <c r="V8" s="33">
        <v>0</v>
      </c>
      <c r="W8" s="26"/>
      <c r="X8" s="21">
        <v>0</v>
      </c>
      <c r="Y8" s="33">
        <v>0</v>
      </c>
      <c r="Z8" s="26"/>
      <c r="AA8" s="21">
        <v>0</v>
      </c>
      <c r="AB8" s="33">
        <v>0</v>
      </c>
      <c r="AC8" s="43"/>
      <c r="AD8" s="21">
        <v>0</v>
      </c>
      <c r="AE8" s="33">
        <v>0</v>
      </c>
      <c r="AF8" s="19"/>
      <c r="AG8" s="21">
        <v>0</v>
      </c>
      <c r="AH8" s="33">
        <v>0</v>
      </c>
      <c r="AI8" s="26"/>
      <c r="AJ8" s="21">
        <v>0</v>
      </c>
      <c r="AK8" s="33">
        <v>0</v>
      </c>
      <c r="AL8" s="26"/>
      <c r="AM8" s="21">
        <v>0</v>
      </c>
      <c r="AN8" s="34">
        <v>0</v>
      </c>
      <c r="AO8" s="26"/>
      <c r="AP8" s="26"/>
      <c r="AQ8" s="32"/>
      <c r="AR8" s="10"/>
    </row>
    <row r="9" spans="1:44" ht="15.75" customHeight="1" x14ac:dyDescent="0.25">
      <c r="A9" s="74" t="s">
        <v>26</v>
      </c>
      <c r="B9" s="77" t="s">
        <v>27</v>
      </c>
      <c r="C9" s="18" t="s">
        <v>21</v>
      </c>
      <c r="D9" s="60">
        <f>G9+J9+M9+P9+S9+V9+Y9+AB9+AE9+AH9+AK9+AN9</f>
        <v>10669.8</v>
      </c>
      <c r="E9" s="43">
        <f t="shared" si="1"/>
        <v>522</v>
      </c>
      <c r="F9" s="60">
        <f t="shared" ref="F9:O9" si="17">F10+F11+F12</f>
        <v>5.1968739110956248</v>
      </c>
      <c r="G9" s="60">
        <f t="shared" si="17"/>
        <v>11.5</v>
      </c>
      <c r="H9" s="60">
        <f t="shared" si="17"/>
        <v>0</v>
      </c>
      <c r="I9" s="60">
        <f t="shared" si="17"/>
        <v>0</v>
      </c>
      <c r="J9" s="60">
        <f t="shared" si="17"/>
        <v>259.60000000000002</v>
      </c>
      <c r="K9" s="60">
        <f t="shared" si="17"/>
        <v>522</v>
      </c>
      <c r="L9" s="60">
        <f t="shared" si="17"/>
        <v>208.96717373899119</v>
      </c>
      <c r="M9" s="60">
        <f t="shared" si="17"/>
        <v>2114.9</v>
      </c>
      <c r="N9" s="60">
        <f t="shared" si="17"/>
        <v>0</v>
      </c>
      <c r="O9" s="60">
        <f t="shared" si="17"/>
        <v>0</v>
      </c>
      <c r="P9" s="61">
        <f>P10+P11+P12+P13</f>
        <v>2058.7999999999997</v>
      </c>
      <c r="Q9" s="69">
        <f>Q10+Q11+Q12+Q13</f>
        <v>0</v>
      </c>
      <c r="R9" s="63">
        <f t="shared" si="7"/>
        <v>0</v>
      </c>
      <c r="S9" s="61">
        <f t="shared" ref="S9:AN9" si="18">S10+S11</f>
        <v>3085.9</v>
      </c>
      <c r="T9" s="69">
        <f>T10+T11+T12</f>
        <v>0</v>
      </c>
      <c r="U9" s="63">
        <f t="shared" si="8"/>
        <v>0</v>
      </c>
      <c r="V9" s="68">
        <f t="shared" si="18"/>
        <v>1020.6999999999999</v>
      </c>
      <c r="W9" s="68">
        <f>W10+W11</f>
        <v>0</v>
      </c>
      <c r="X9" s="66">
        <f t="shared" si="9"/>
        <v>0</v>
      </c>
      <c r="Y9" s="68">
        <f t="shared" si="18"/>
        <v>345.7</v>
      </c>
      <c r="Z9" s="68">
        <f>Z10+Z11</f>
        <v>0</v>
      </c>
      <c r="AA9" s="66">
        <f t="shared" si="10"/>
        <v>0</v>
      </c>
      <c r="AB9" s="68">
        <f t="shared" si="18"/>
        <v>888.30000000000007</v>
      </c>
      <c r="AC9" s="60">
        <f>AC10+AC11</f>
        <v>0</v>
      </c>
      <c r="AD9" s="66">
        <f t="shared" si="11"/>
        <v>0</v>
      </c>
      <c r="AE9" s="68">
        <f>AE10+AE11+AE12</f>
        <v>856.1</v>
      </c>
      <c r="AF9" s="68">
        <f>AF10+AF11</f>
        <v>0</v>
      </c>
      <c r="AG9" s="66">
        <f t="shared" si="12"/>
        <v>0</v>
      </c>
      <c r="AH9" s="68">
        <f t="shared" si="18"/>
        <v>16.3</v>
      </c>
      <c r="AI9" s="68">
        <f>AI10+AI11</f>
        <v>0</v>
      </c>
      <c r="AJ9" s="66">
        <f t="shared" si="13"/>
        <v>0</v>
      </c>
      <c r="AK9" s="68">
        <f t="shared" si="18"/>
        <v>12</v>
      </c>
      <c r="AL9" s="68">
        <f>AL10+AL11</f>
        <v>0</v>
      </c>
      <c r="AM9" s="66">
        <f t="shared" si="14"/>
        <v>0</v>
      </c>
      <c r="AN9" s="68">
        <f t="shared" si="18"/>
        <v>0</v>
      </c>
      <c r="AO9" s="68"/>
      <c r="AP9" s="68"/>
      <c r="AQ9" s="23"/>
      <c r="AR9" s="24"/>
    </row>
    <row r="10" spans="1:44" ht="24" x14ac:dyDescent="0.25">
      <c r="A10" s="75"/>
      <c r="B10" s="78"/>
      <c r="C10" s="25" t="s">
        <v>22</v>
      </c>
      <c r="D10" s="45">
        <f>G10+J10+M10+P10+S10+V10+Y10+AB10+AE10+AH10+AK10+AN10</f>
        <v>10044.5</v>
      </c>
      <c r="E10" s="43">
        <f t="shared" si="1"/>
        <v>522</v>
      </c>
      <c r="F10" s="57">
        <f t="shared" si="2"/>
        <v>5.1968739110956248</v>
      </c>
      <c r="G10" s="54">
        <v>1.7</v>
      </c>
      <c r="H10" s="57"/>
      <c r="I10" s="49">
        <f t="shared" si="4"/>
        <v>0</v>
      </c>
      <c r="J10" s="54">
        <v>249.8</v>
      </c>
      <c r="K10" s="49">
        <v>522</v>
      </c>
      <c r="L10" s="49">
        <f t="shared" si="5"/>
        <v>208.96717373899119</v>
      </c>
      <c r="M10" s="33">
        <v>2042.9</v>
      </c>
      <c r="N10" s="43"/>
      <c r="O10" s="49">
        <f t="shared" si="6"/>
        <v>0</v>
      </c>
      <c r="P10" s="54">
        <v>1763.6</v>
      </c>
      <c r="Q10" s="55"/>
      <c r="R10" s="49">
        <f t="shared" si="7"/>
        <v>0</v>
      </c>
      <c r="S10" s="54">
        <v>3014</v>
      </c>
      <c r="T10" s="55"/>
      <c r="U10" s="49">
        <f t="shared" si="8"/>
        <v>0</v>
      </c>
      <c r="V10" s="33">
        <v>1010.9</v>
      </c>
      <c r="W10" s="26"/>
      <c r="X10" s="21">
        <f t="shared" si="9"/>
        <v>0</v>
      </c>
      <c r="Y10" s="33">
        <v>335.9</v>
      </c>
      <c r="Z10" s="26"/>
      <c r="AA10" s="21">
        <f t="shared" si="10"/>
        <v>0</v>
      </c>
      <c r="AB10" s="33">
        <v>788.6</v>
      </c>
      <c r="AC10" s="43"/>
      <c r="AD10" s="21">
        <f t="shared" si="11"/>
        <v>0</v>
      </c>
      <c r="AE10" s="33">
        <v>828.6</v>
      </c>
      <c r="AF10" s="26"/>
      <c r="AG10" s="21"/>
      <c r="AH10" s="33">
        <f>1.7+4.8</f>
        <v>6.5</v>
      </c>
      <c r="AI10" s="26"/>
      <c r="AJ10" s="21">
        <v>0</v>
      </c>
      <c r="AK10" s="33">
        <v>2</v>
      </c>
      <c r="AL10" s="26">
        <v>0</v>
      </c>
      <c r="AM10" s="21">
        <f t="shared" si="14"/>
        <v>0</v>
      </c>
      <c r="AN10" s="34">
        <v>0</v>
      </c>
      <c r="AO10" s="26"/>
      <c r="AP10" s="28"/>
      <c r="AQ10" s="29"/>
      <c r="AR10" s="10"/>
    </row>
    <row r="11" spans="1:44" ht="24" x14ac:dyDescent="0.25">
      <c r="A11" s="75"/>
      <c r="B11" s="78"/>
      <c r="C11" s="18" t="s">
        <v>23</v>
      </c>
      <c r="D11" s="45">
        <f>G11+J11+M11+P11+S11+V11+Y11+AB11+AE11+AH11+AK11+AN11</f>
        <v>607.59999999999991</v>
      </c>
      <c r="E11" s="43">
        <f t="shared" si="1"/>
        <v>0</v>
      </c>
      <c r="F11" s="57">
        <f t="shared" si="2"/>
        <v>0</v>
      </c>
      <c r="G11" s="54">
        <v>9.8000000000000007</v>
      </c>
      <c r="H11" s="57"/>
      <c r="I11" s="49">
        <f t="shared" si="4"/>
        <v>0</v>
      </c>
      <c r="J11" s="54">
        <v>9.8000000000000007</v>
      </c>
      <c r="K11" s="49">
        <v>0</v>
      </c>
      <c r="L11" s="49">
        <f t="shared" si="5"/>
        <v>0</v>
      </c>
      <c r="M11" s="33">
        <v>72</v>
      </c>
      <c r="N11" s="43"/>
      <c r="O11" s="49">
        <f t="shared" si="6"/>
        <v>0</v>
      </c>
      <c r="P11" s="54">
        <v>295.2</v>
      </c>
      <c r="Q11" s="55"/>
      <c r="R11" s="49">
        <f t="shared" si="7"/>
        <v>0</v>
      </c>
      <c r="S11" s="54">
        <v>71.900000000000006</v>
      </c>
      <c r="T11" s="55"/>
      <c r="U11" s="49">
        <f t="shared" si="8"/>
        <v>0</v>
      </c>
      <c r="V11" s="33">
        <v>9.8000000000000007</v>
      </c>
      <c r="W11" s="26"/>
      <c r="X11" s="21">
        <f t="shared" si="9"/>
        <v>0</v>
      </c>
      <c r="Y11" s="33">
        <v>9.8000000000000007</v>
      </c>
      <c r="Z11" s="26"/>
      <c r="AA11" s="21">
        <f t="shared" si="10"/>
        <v>0</v>
      </c>
      <c r="AB11" s="33">
        <v>99.7</v>
      </c>
      <c r="AC11" s="43"/>
      <c r="AD11" s="21">
        <f t="shared" si="11"/>
        <v>0</v>
      </c>
      <c r="AE11" s="33">
        <v>9.8000000000000007</v>
      </c>
      <c r="AF11" s="26"/>
      <c r="AG11" s="21">
        <f t="shared" si="12"/>
        <v>0</v>
      </c>
      <c r="AH11" s="33">
        <v>9.8000000000000007</v>
      </c>
      <c r="AI11" s="26"/>
      <c r="AJ11" s="21">
        <v>0</v>
      </c>
      <c r="AK11" s="33">
        <v>10</v>
      </c>
      <c r="AL11" s="26"/>
      <c r="AM11" s="21">
        <v>0</v>
      </c>
      <c r="AN11" s="34">
        <v>0</v>
      </c>
      <c r="AO11" s="26"/>
      <c r="AP11" s="28"/>
      <c r="AQ11" s="32"/>
      <c r="AR11" s="10"/>
    </row>
    <row r="12" spans="1:44" ht="24" x14ac:dyDescent="0.25">
      <c r="A12" s="75"/>
      <c r="B12" s="78"/>
      <c r="C12" s="25" t="s">
        <v>24</v>
      </c>
      <c r="D12" s="45">
        <f t="shared" si="3"/>
        <v>17.7</v>
      </c>
      <c r="E12" s="43">
        <f t="shared" si="1"/>
        <v>0</v>
      </c>
      <c r="F12" s="57">
        <v>0</v>
      </c>
      <c r="G12" s="54"/>
      <c r="H12" s="57"/>
      <c r="I12" s="49">
        <v>0</v>
      </c>
      <c r="J12" s="54"/>
      <c r="K12" s="49"/>
      <c r="L12" s="49"/>
      <c r="M12" s="33">
        <v>0</v>
      </c>
      <c r="N12" s="26"/>
      <c r="O12" s="49"/>
      <c r="P12" s="54"/>
      <c r="Q12" s="55"/>
      <c r="R12" s="49">
        <v>0</v>
      </c>
      <c r="S12" s="54">
        <v>0</v>
      </c>
      <c r="T12" s="56"/>
      <c r="U12" s="49">
        <v>0</v>
      </c>
      <c r="V12" s="33">
        <v>0</v>
      </c>
      <c r="W12" s="26"/>
      <c r="X12" s="21">
        <v>0</v>
      </c>
      <c r="Y12" s="33"/>
      <c r="Z12" s="26"/>
      <c r="AA12" s="21">
        <v>0</v>
      </c>
      <c r="AB12" s="33"/>
      <c r="AC12" s="43"/>
      <c r="AD12" s="21">
        <v>0</v>
      </c>
      <c r="AE12" s="33">
        <v>17.7</v>
      </c>
      <c r="AF12" s="26">
        <v>0</v>
      </c>
      <c r="AG12" s="21">
        <v>0</v>
      </c>
      <c r="AH12" s="33">
        <v>0</v>
      </c>
      <c r="AI12" s="26"/>
      <c r="AJ12" s="21">
        <v>0</v>
      </c>
      <c r="AK12" s="33">
        <v>0</v>
      </c>
      <c r="AL12" s="26"/>
      <c r="AM12" s="21">
        <v>0</v>
      </c>
      <c r="AN12" s="34">
        <v>0</v>
      </c>
      <c r="AO12" s="26"/>
      <c r="AP12" s="28"/>
      <c r="AQ12" s="32"/>
      <c r="AR12" s="10"/>
    </row>
    <row r="13" spans="1:44" ht="36" x14ac:dyDescent="0.25">
      <c r="A13" s="76"/>
      <c r="B13" s="79"/>
      <c r="C13" s="18" t="s">
        <v>25</v>
      </c>
      <c r="D13" s="45">
        <f t="shared" si="3"/>
        <v>0</v>
      </c>
      <c r="E13" s="43">
        <f t="shared" si="1"/>
        <v>0</v>
      </c>
      <c r="F13" s="57">
        <v>0</v>
      </c>
      <c r="G13" s="54">
        <v>0</v>
      </c>
      <c r="H13" s="57"/>
      <c r="I13" s="49">
        <v>0</v>
      </c>
      <c r="J13" s="54">
        <v>0</v>
      </c>
      <c r="K13" s="49"/>
      <c r="L13" s="49">
        <v>0</v>
      </c>
      <c r="M13" s="33">
        <v>0</v>
      </c>
      <c r="N13" s="26"/>
      <c r="O13" s="49">
        <v>0</v>
      </c>
      <c r="P13" s="54">
        <v>0</v>
      </c>
      <c r="Q13" s="55"/>
      <c r="R13" s="49">
        <v>0</v>
      </c>
      <c r="S13" s="54">
        <v>0</v>
      </c>
      <c r="T13" s="56"/>
      <c r="U13" s="49">
        <v>0</v>
      </c>
      <c r="V13" s="33">
        <v>0</v>
      </c>
      <c r="W13" s="26"/>
      <c r="X13" s="21">
        <v>0</v>
      </c>
      <c r="Y13" s="33">
        <v>0</v>
      </c>
      <c r="Z13" s="26"/>
      <c r="AA13" s="21">
        <v>0</v>
      </c>
      <c r="AB13" s="33">
        <v>0</v>
      </c>
      <c r="AC13" s="43"/>
      <c r="AD13" s="21">
        <v>0</v>
      </c>
      <c r="AE13" s="33">
        <v>0</v>
      </c>
      <c r="AF13" s="26"/>
      <c r="AG13" s="21">
        <v>0</v>
      </c>
      <c r="AH13" s="33">
        <v>0</v>
      </c>
      <c r="AI13" s="26"/>
      <c r="AJ13" s="21">
        <v>0</v>
      </c>
      <c r="AK13" s="33">
        <v>0</v>
      </c>
      <c r="AL13" s="26"/>
      <c r="AM13" s="21">
        <v>0</v>
      </c>
      <c r="AN13" s="34">
        <v>0</v>
      </c>
      <c r="AO13" s="26"/>
      <c r="AP13" s="26"/>
      <c r="AQ13" s="32"/>
      <c r="AR13" s="10"/>
    </row>
    <row r="14" spans="1:44" ht="15.75" customHeight="1" x14ac:dyDescent="0.25">
      <c r="A14" s="74" t="s">
        <v>30</v>
      </c>
      <c r="B14" s="77" t="s">
        <v>28</v>
      </c>
      <c r="C14" s="18" t="s">
        <v>21</v>
      </c>
      <c r="D14" s="60">
        <f>G14+J14+M14+P14+S14+V14+Y14+AB14+AE14+AH14+AK14+AN14</f>
        <v>6805.0000000000009</v>
      </c>
      <c r="E14" s="43">
        <f t="shared" si="1"/>
        <v>17.5</v>
      </c>
      <c r="F14" s="61">
        <f t="shared" si="2"/>
        <v>0.25716385011021303</v>
      </c>
      <c r="G14" s="61">
        <f>G15+G16</f>
        <v>302.60000000000002</v>
      </c>
      <c r="H14" s="61">
        <f>H15+H16+H17+H18</f>
        <v>0</v>
      </c>
      <c r="I14" s="63"/>
      <c r="J14" s="61">
        <f>J15+J16+J17</f>
        <v>582.6</v>
      </c>
      <c r="K14" s="63">
        <f>K15+K16+K17+K18</f>
        <v>17.5</v>
      </c>
      <c r="L14" s="63"/>
      <c r="M14" s="68">
        <f>M15+M16+M17</f>
        <v>542.6</v>
      </c>
      <c r="N14" s="68">
        <f>N15+N16+N17+N18</f>
        <v>0</v>
      </c>
      <c r="O14" s="63">
        <f t="shared" si="6"/>
        <v>0</v>
      </c>
      <c r="P14" s="61">
        <f>P15+P16+P17</f>
        <v>859.6</v>
      </c>
      <c r="Q14" s="69">
        <f>Q15+Q16+Q17+Q18</f>
        <v>0</v>
      </c>
      <c r="R14" s="63">
        <f t="shared" si="7"/>
        <v>0</v>
      </c>
      <c r="S14" s="61">
        <f>S15+S16+S17</f>
        <v>985.7</v>
      </c>
      <c r="T14" s="69">
        <f>T15</f>
        <v>0</v>
      </c>
      <c r="U14" s="63">
        <f t="shared" si="8"/>
        <v>0</v>
      </c>
      <c r="V14" s="68">
        <f>V15+V16+V17</f>
        <v>1242.5999999999999</v>
      </c>
      <c r="W14" s="68">
        <f>W15</f>
        <v>0</v>
      </c>
      <c r="X14" s="66">
        <f t="shared" si="9"/>
        <v>0</v>
      </c>
      <c r="Y14" s="68">
        <f>Y15+Y16+Y17</f>
        <v>845.2</v>
      </c>
      <c r="Z14" s="68">
        <f>Z15</f>
        <v>0</v>
      </c>
      <c r="AA14" s="66">
        <f t="shared" si="10"/>
        <v>0</v>
      </c>
      <c r="AB14" s="68">
        <f>AB15+AB16+AB17</f>
        <v>420</v>
      </c>
      <c r="AC14" s="60">
        <f>AC15</f>
        <v>0</v>
      </c>
      <c r="AD14" s="66">
        <f t="shared" si="11"/>
        <v>0</v>
      </c>
      <c r="AE14" s="68">
        <f>AE15+AE16</f>
        <v>387.6</v>
      </c>
      <c r="AF14" s="68">
        <f>AF15+AF16</f>
        <v>0</v>
      </c>
      <c r="AG14" s="66">
        <f t="shared" si="12"/>
        <v>0</v>
      </c>
      <c r="AH14" s="68">
        <f>AH15+AH16</f>
        <v>303.3</v>
      </c>
      <c r="AI14" s="68">
        <f>AI15</f>
        <v>0</v>
      </c>
      <c r="AJ14" s="66">
        <f t="shared" si="13"/>
        <v>0</v>
      </c>
      <c r="AK14" s="68">
        <f>AK15+AK16</f>
        <v>333.2</v>
      </c>
      <c r="AL14" s="68">
        <f>AL15</f>
        <v>0</v>
      </c>
      <c r="AM14" s="66">
        <f t="shared" si="14"/>
        <v>0</v>
      </c>
      <c r="AN14" s="70">
        <f>AN15+AN16</f>
        <v>0</v>
      </c>
      <c r="AO14" s="68"/>
      <c r="AP14" s="68"/>
      <c r="AQ14" s="23"/>
      <c r="AR14" s="24"/>
    </row>
    <row r="15" spans="1:44" ht="24" x14ac:dyDescent="0.25">
      <c r="A15" s="75"/>
      <c r="B15" s="78"/>
      <c r="C15" s="18" t="s">
        <v>22</v>
      </c>
      <c r="D15" s="45">
        <f>G15+J15+M15+P15+S15+V15+Y15+AB15+AE15+AH15+AK15+AN15</f>
        <v>6305.0000000000009</v>
      </c>
      <c r="E15" s="43">
        <f t="shared" si="1"/>
        <v>17.5</v>
      </c>
      <c r="F15" s="57">
        <f t="shared" si="2"/>
        <v>0.27755749405233937</v>
      </c>
      <c r="G15" s="54">
        <v>302.60000000000002</v>
      </c>
      <c r="H15" s="57">
        <v>0</v>
      </c>
      <c r="I15" s="49"/>
      <c r="J15" s="54">
        <v>582.6</v>
      </c>
      <c r="K15" s="49">
        <v>17.5</v>
      </c>
      <c r="L15" s="49"/>
      <c r="M15" s="33">
        <v>542.6</v>
      </c>
      <c r="N15" s="26"/>
      <c r="O15" s="49" t="s">
        <v>34</v>
      </c>
      <c r="P15" s="54">
        <v>859.6</v>
      </c>
      <c r="Q15" s="55"/>
      <c r="R15" s="49">
        <f t="shared" si="7"/>
        <v>0</v>
      </c>
      <c r="S15" s="54">
        <v>985.7</v>
      </c>
      <c r="T15" s="55"/>
      <c r="U15" s="49">
        <f t="shared" si="8"/>
        <v>0</v>
      </c>
      <c r="V15" s="33">
        <v>742.6</v>
      </c>
      <c r="W15" s="26"/>
      <c r="X15" s="21">
        <f t="shared" si="9"/>
        <v>0</v>
      </c>
      <c r="Y15" s="33">
        <v>845.2</v>
      </c>
      <c r="Z15" s="26"/>
      <c r="AA15" s="21"/>
      <c r="AB15" s="33">
        <v>420</v>
      </c>
      <c r="AC15" s="43"/>
      <c r="AD15" s="21">
        <f t="shared" si="11"/>
        <v>0</v>
      </c>
      <c r="AE15" s="33">
        <v>387.6</v>
      </c>
      <c r="AF15" s="26"/>
      <c r="AG15" s="21">
        <f t="shared" si="12"/>
        <v>0</v>
      </c>
      <c r="AH15" s="33">
        <v>303.3</v>
      </c>
      <c r="AI15" s="26"/>
      <c r="AJ15" s="21">
        <f t="shared" si="13"/>
        <v>0</v>
      </c>
      <c r="AK15" s="33">
        <f>303.2+30</f>
        <v>333.2</v>
      </c>
      <c r="AL15" s="26"/>
      <c r="AM15" s="21">
        <f t="shared" si="14"/>
        <v>0</v>
      </c>
      <c r="AN15" s="34">
        <v>0</v>
      </c>
      <c r="AO15" s="26"/>
      <c r="AP15" s="28"/>
      <c r="AQ15" s="29"/>
      <c r="AR15" s="10"/>
    </row>
    <row r="16" spans="1:44" ht="24" x14ac:dyDescent="0.25">
      <c r="A16" s="75"/>
      <c r="B16" s="78"/>
      <c r="C16" s="25" t="s">
        <v>23</v>
      </c>
      <c r="D16" s="45">
        <f>G16+J16+M16+P16+S16+V16+Y16+AB16+AE16+AH16+AK16+AN16</f>
        <v>500</v>
      </c>
      <c r="E16" s="43">
        <f t="shared" si="1"/>
        <v>0</v>
      </c>
      <c r="F16" s="57">
        <v>0</v>
      </c>
      <c r="G16" s="54">
        <v>0</v>
      </c>
      <c r="H16" s="57">
        <v>0</v>
      </c>
      <c r="I16" s="49">
        <v>0</v>
      </c>
      <c r="J16" s="54">
        <v>0</v>
      </c>
      <c r="K16" s="49">
        <v>0</v>
      </c>
      <c r="L16" s="49">
        <v>0</v>
      </c>
      <c r="M16" s="33">
        <v>0</v>
      </c>
      <c r="N16" s="26">
        <v>0</v>
      </c>
      <c r="O16" s="49"/>
      <c r="P16" s="54">
        <v>0</v>
      </c>
      <c r="Q16" s="55">
        <v>0</v>
      </c>
      <c r="R16" s="49">
        <v>0</v>
      </c>
      <c r="S16" s="54">
        <v>0</v>
      </c>
      <c r="T16" s="56">
        <v>0</v>
      </c>
      <c r="U16" s="49">
        <v>0</v>
      </c>
      <c r="V16" s="33">
        <v>500</v>
      </c>
      <c r="W16" s="26"/>
      <c r="X16" s="21">
        <v>0</v>
      </c>
      <c r="Y16" s="33">
        <v>0</v>
      </c>
      <c r="Z16" s="26"/>
      <c r="AA16" s="21">
        <v>0</v>
      </c>
      <c r="AB16" s="33">
        <v>0</v>
      </c>
      <c r="AC16" s="43"/>
      <c r="AD16" s="21">
        <v>0</v>
      </c>
      <c r="AE16" s="33">
        <v>0</v>
      </c>
      <c r="AF16" s="26"/>
      <c r="AG16" s="21">
        <v>0</v>
      </c>
      <c r="AH16" s="33">
        <v>0</v>
      </c>
      <c r="AI16" s="26"/>
      <c r="AJ16" s="21">
        <v>0</v>
      </c>
      <c r="AK16" s="33">
        <v>0</v>
      </c>
      <c r="AL16" s="26"/>
      <c r="AM16" s="21">
        <v>0</v>
      </c>
      <c r="AN16" s="34">
        <v>0</v>
      </c>
      <c r="AO16" s="26"/>
      <c r="AP16" s="28"/>
      <c r="AQ16" s="32"/>
      <c r="AR16" s="10"/>
    </row>
    <row r="17" spans="1:44" ht="24" x14ac:dyDescent="0.25">
      <c r="A17" s="75"/>
      <c r="B17" s="78"/>
      <c r="C17" s="25" t="s">
        <v>24</v>
      </c>
      <c r="D17" s="45">
        <f t="shared" si="3"/>
        <v>0</v>
      </c>
      <c r="E17" s="43">
        <f t="shared" si="1"/>
        <v>0</v>
      </c>
      <c r="F17" s="57">
        <v>0</v>
      </c>
      <c r="G17" s="54">
        <v>0</v>
      </c>
      <c r="H17" s="57">
        <v>0</v>
      </c>
      <c r="I17" s="49">
        <v>0</v>
      </c>
      <c r="J17" s="54">
        <v>0</v>
      </c>
      <c r="K17" s="49">
        <v>0</v>
      </c>
      <c r="L17" s="49">
        <v>0</v>
      </c>
      <c r="M17" s="33">
        <v>0</v>
      </c>
      <c r="N17" s="26">
        <v>0</v>
      </c>
      <c r="O17" s="49">
        <v>0</v>
      </c>
      <c r="P17" s="54">
        <v>0</v>
      </c>
      <c r="Q17" s="55">
        <v>0</v>
      </c>
      <c r="R17" s="49">
        <v>0</v>
      </c>
      <c r="S17" s="54">
        <v>0</v>
      </c>
      <c r="T17" s="56">
        <v>0</v>
      </c>
      <c r="U17" s="49">
        <v>0</v>
      </c>
      <c r="V17" s="33">
        <v>0</v>
      </c>
      <c r="W17" s="26"/>
      <c r="X17" s="21">
        <v>0</v>
      </c>
      <c r="Y17" s="33">
        <v>0</v>
      </c>
      <c r="Z17" s="26"/>
      <c r="AA17" s="21">
        <v>0</v>
      </c>
      <c r="AB17" s="33">
        <v>0</v>
      </c>
      <c r="AC17" s="43"/>
      <c r="AD17" s="21">
        <v>0</v>
      </c>
      <c r="AE17" s="33">
        <v>0</v>
      </c>
      <c r="AF17" s="26"/>
      <c r="AG17" s="21">
        <v>0</v>
      </c>
      <c r="AH17" s="33">
        <v>0</v>
      </c>
      <c r="AI17" s="26"/>
      <c r="AJ17" s="21">
        <v>0</v>
      </c>
      <c r="AK17" s="33">
        <v>0</v>
      </c>
      <c r="AL17" s="26"/>
      <c r="AM17" s="21">
        <v>0</v>
      </c>
      <c r="AN17" s="34">
        <v>0</v>
      </c>
      <c r="AO17" s="26"/>
      <c r="AP17" s="26"/>
      <c r="AQ17" s="32"/>
      <c r="AR17" s="10"/>
    </row>
    <row r="18" spans="1:44" ht="36" x14ac:dyDescent="0.25">
      <c r="A18" s="76"/>
      <c r="B18" s="79"/>
      <c r="C18" s="18" t="s">
        <v>25</v>
      </c>
      <c r="D18" s="45">
        <f t="shared" si="3"/>
        <v>0</v>
      </c>
      <c r="E18" s="43">
        <f t="shared" si="1"/>
        <v>0</v>
      </c>
      <c r="F18" s="57">
        <v>0</v>
      </c>
      <c r="G18" s="54">
        <v>0</v>
      </c>
      <c r="H18" s="57">
        <v>0</v>
      </c>
      <c r="I18" s="49">
        <v>0</v>
      </c>
      <c r="J18" s="54">
        <v>0</v>
      </c>
      <c r="K18" s="49">
        <v>0</v>
      </c>
      <c r="L18" s="49">
        <v>0</v>
      </c>
      <c r="M18" s="33">
        <v>0</v>
      </c>
      <c r="N18" s="26">
        <v>0</v>
      </c>
      <c r="O18" s="49">
        <v>0</v>
      </c>
      <c r="P18" s="54">
        <v>0</v>
      </c>
      <c r="Q18" s="55"/>
      <c r="R18" s="49">
        <v>0</v>
      </c>
      <c r="S18" s="54">
        <v>0</v>
      </c>
      <c r="T18" s="56">
        <v>0</v>
      </c>
      <c r="U18" s="49">
        <v>0</v>
      </c>
      <c r="V18" s="33">
        <v>0</v>
      </c>
      <c r="W18" s="26"/>
      <c r="X18" s="21">
        <v>0</v>
      </c>
      <c r="Y18" s="33">
        <v>0</v>
      </c>
      <c r="Z18" s="26"/>
      <c r="AA18" s="21">
        <v>0</v>
      </c>
      <c r="AB18" s="33">
        <v>0</v>
      </c>
      <c r="AC18" s="43"/>
      <c r="AD18" s="21">
        <v>0</v>
      </c>
      <c r="AE18" s="33">
        <v>0</v>
      </c>
      <c r="AF18" s="26"/>
      <c r="AG18" s="21">
        <v>0</v>
      </c>
      <c r="AH18" s="33">
        <v>0</v>
      </c>
      <c r="AI18" s="26"/>
      <c r="AJ18" s="21">
        <v>0</v>
      </c>
      <c r="AK18" s="33">
        <v>0</v>
      </c>
      <c r="AL18" s="26"/>
      <c r="AM18" s="21">
        <v>0</v>
      </c>
      <c r="AN18" s="34">
        <v>0</v>
      </c>
      <c r="AO18" s="26"/>
      <c r="AP18" s="26"/>
      <c r="AQ18" s="32"/>
      <c r="AR18" s="10"/>
    </row>
    <row r="19" spans="1:44" ht="15.75" customHeight="1" x14ac:dyDescent="0.25">
      <c r="A19" s="74" t="s">
        <v>31</v>
      </c>
      <c r="B19" s="77" t="s">
        <v>29</v>
      </c>
      <c r="C19" s="35" t="s">
        <v>21</v>
      </c>
      <c r="D19" s="59">
        <f>G19+J19+M19+P19+S19+V19+Y19+AB19+AE19+AH19+AK19+AN19</f>
        <v>352851.20000000001</v>
      </c>
      <c r="E19" s="43">
        <f t="shared" si="1"/>
        <v>42731.7</v>
      </c>
      <c r="F19" s="61">
        <f t="shared" si="2"/>
        <v>12.110402345237878</v>
      </c>
      <c r="G19" s="62">
        <f>G20+G21</f>
        <v>30553.1</v>
      </c>
      <c r="H19" s="62">
        <f>H20+H21+H22+H23</f>
        <v>7006.3</v>
      </c>
      <c r="I19" s="63">
        <f t="shared" si="4"/>
        <v>22.931551953811564</v>
      </c>
      <c r="J19" s="62">
        <f>J20+J21</f>
        <v>30929.599999999999</v>
      </c>
      <c r="K19" s="63">
        <f>K20+K21+K22+K23</f>
        <v>35725.399999999994</v>
      </c>
      <c r="L19" s="63">
        <f t="shared" si="5"/>
        <v>115.50553515079405</v>
      </c>
      <c r="M19" s="64">
        <f>M20+M21</f>
        <v>33084.199999999997</v>
      </c>
      <c r="N19" s="59">
        <f>N20+N21+N22+N23</f>
        <v>0</v>
      </c>
      <c r="O19" s="63">
        <f t="shared" si="6"/>
        <v>0</v>
      </c>
      <c r="P19" s="62">
        <f>P20+P21</f>
        <v>31842.799999999999</v>
      </c>
      <c r="Q19" s="65">
        <f>Q20+Q21+Q22</f>
        <v>0</v>
      </c>
      <c r="R19" s="63">
        <f t="shared" si="7"/>
        <v>0</v>
      </c>
      <c r="S19" s="62">
        <f>S20+S21</f>
        <v>37101.5</v>
      </c>
      <c r="T19" s="65">
        <f>T20+T21</f>
        <v>0</v>
      </c>
      <c r="U19" s="63">
        <f t="shared" si="8"/>
        <v>0</v>
      </c>
      <c r="V19" s="64">
        <f>V20+V21</f>
        <v>38592</v>
      </c>
      <c r="W19" s="64">
        <f>W20+W21</f>
        <v>0</v>
      </c>
      <c r="X19" s="66">
        <f t="shared" si="9"/>
        <v>0</v>
      </c>
      <c r="Y19" s="64">
        <f>Y20+Y21</f>
        <v>31335.4</v>
      </c>
      <c r="Z19" s="64">
        <f>Z20+Z21</f>
        <v>0</v>
      </c>
      <c r="AA19" s="66">
        <f t="shared" si="10"/>
        <v>0</v>
      </c>
      <c r="AB19" s="64">
        <f>AB20+AB21</f>
        <v>28483.9</v>
      </c>
      <c r="AC19" s="60">
        <f>AC20+AC21</f>
        <v>0</v>
      </c>
      <c r="AD19" s="66">
        <f t="shared" si="11"/>
        <v>0</v>
      </c>
      <c r="AE19" s="64">
        <f>AE20+AE21</f>
        <v>29542.3</v>
      </c>
      <c r="AF19" s="64">
        <f>AF20+AF21</f>
        <v>0</v>
      </c>
      <c r="AG19" s="66">
        <f t="shared" si="12"/>
        <v>0</v>
      </c>
      <c r="AH19" s="64">
        <f>AH20+AH21</f>
        <v>29168.5</v>
      </c>
      <c r="AI19" s="64">
        <f>AI20+AI21</f>
        <v>0</v>
      </c>
      <c r="AJ19" s="66">
        <f t="shared" si="13"/>
        <v>0</v>
      </c>
      <c r="AK19" s="64">
        <f>AK20+AK21</f>
        <v>24343.4</v>
      </c>
      <c r="AL19" s="64">
        <f>AL20+AL21</f>
        <v>0</v>
      </c>
      <c r="AM19" s="66">
        <f t="shared" si="14"/>
        <v>0</v>
      </c>
      <c r="AN19" s="67">
        <f>AN20+AN21</f>
        <v>7874.5</v>
      </c>
      <c r="AO19" s="64"/>
      <c r="AP19" s="64"/>
      <c r="AQ19" s="23"/>
      <c r="AR19" s="36"/>
    </row>
    <row r="20" spans="1:44" ht="24" x14ac:dyDescent="0.25">
      <c r="A20" s="75"/>
      <c r="B20" s="78"/>
      <c r="C20" s="18" t="s">
        <v>22</v>
      </c>
      <c r="D20" s="46">
        <f>G20+J20+M20+P20+S20+V20+Y20+AB20+AE20+AH20+AK20+AN20</f>
        <v>261816.49999999997</v>
      </c>
      <c r="E20" s="43">
        <f>H20+K20+N20+Q20+T20+W20+Z20+AC20+AF20+AI20+AL20+AO20</f>
        <v>42088</v>
      </c>
      <c r="F20" s="57">
        <v>0</v>
      </c>
      <c r="G20" s="54">
        <v>21385.7</v>
      </c>
      <c r="H20" s="57">
        <v>7006.3</v>
      </c>
      <c r="I20" s="49">
        <v>0</v>
      </c>
      <c r="J20" s="54">
        <v>21762.2</v>
      </c>
      <c r="K20" s="49">
        <v>35081.699999999997</v>
      </c>
      <c r="L20" s="49">
        <v>0</v>
      </c>
      <c r="M20" s="33">
        <v>24808.3</v>
      </c>
      <c r="N20" s="43"/>
      <c r="O20" s="49"/>
      <c r="P20" s="54">
        <v>23567</v>
      </c>
      <c r="Q20" s="55"/>
      <c r="R20" s="49">
        <f t="shared" si="7"/>
        <v>0</v>
      </c>
      <c r="S20" s="54">
        <f>28860.4-34.8</f>
        <v>28825.600000000002</v>
      </c>
      <c r="T20" s="55"/>
      <c r="U20" s="49">
        <f t="shared" si="8"/>
        <v>0</v>
      </c>
      <c r="V20" s="33">
        <v>27272.1</v>
      </c>
      <c r="W20" s="26"/>
      <c r="X20" s="21"/>
      <c r="Y20" s="33">
        <v>25472.9</v>
      </c>
      <c r="Z20" s="26"/>
      <c r="AA20" s="21"/>
      <c r="AB20" s="33">
        <v>22621.4</v>
      </c>
      <c r="AC20" s="43"/>
      <c r="AD20" s="21"/>
      <c r="AE20" s="33">
        <v>21266.3</v>
      </c>
      <c r="AF20" s="26"/>
      <c r="AG20" s="21"/>
      <c r="AH20" s="33">
        <v>20892.5</v>
      </c>
      <c r="AI20" s="43"/>
      <c r="AJ20" s="21"/>
      <c r="AK20" s="33">
        <v>16068</v>
      </c>
      <c r="AL20" s="26"/>
      <c r="AM20" s="21"/>
      <c r="AN20" s="34">
        <f>7874.5</f>
        <v>7874.5</v>
      </c>
      <c r="AO20" s="26"/>
      <c r="AP20" s="28"/>
      <c r="AQ20" s="29"/>
      <c r="AR20" s="10"/>
    </row>
    <row r="21" spans="1:44" ht="24" x14ac:dyDescent="0.25">
      <c r="A21" s="75"/>
      <c r="B21" s="78"/>
      <c r="C21" s="25" t="s">
        <v>23</v>
      </c>
      <c r="D21" s="46">
        <f>G21+J21+M21+P21+S21+V21+Y21+AB21+AE21+AH21+AK21+AN21</f>
        <v>91034.7</v>
      </c>
      <c r="E21" s="43">
        <f t="shared" si="1"/>
        <v>643.70000000000005</v>
      </c>
      <c r="F21" s="57">
        <f t="shared" si="2"/>
        <v>0.7070930095886514</v>
      </c>
      <c r="G21" s="54">
        <v>9167.4</v>
      </c>
      <c r="H21" s="57">
        <v>0</v>
      </c>
      <c r="I21" s="49">
        <f t="shared" si="4"/>
        <v>0</v>
      </c>
      <c r="J21" s="54">
        <v>9167.4</v>
      </c>
      <c r="K21" s="49">
        <v>643.70000000000005</v>
      </c>
      <c r="L21" s="49">
        <f t="shared" si="5"/>
        <v>7.0216200885747329</v>
      </c>
      <c r="M21" s="33">
        <v>8275.9</v>
      </c>
      <c r="N21" s="43"/>
      <c r="O21" s="49">
        <f t="shared" si="6"/>
        <v>0</v>
      </c>
      <c r="P21" s="54">
        <v>8275.7999999999993</v>
      </c>
      <c r="Q21" s="55"/>
      <c r="R21" s="49">
        <f t="shared" si="7"/>
        <v>0</v>
      </c>
      <c r="S21" s="54">
        <v>8275.9</v>
      </c>
      <c r="T21" s="55"/>
      <c r="U21" s="49">
        <f t="shared" si="8"/>
        <v>0</v>
      </c>
      <c r="V21" s="33">
        <v>11319.9</v>
      </c>
      <c r="W21" s="26"/>
      <c r="X21" s="21">
        <f t="shared" si="9"/>
        <v>0</v>
      </c>
      <c r="Y21" s="33">
        <v>5862.5</v>
      </c>
      <c r="Z21" s="26"/>
      <c r="AA21" s="21">
        <f t="shared" si="10"/>
        <v>0</v>
      </c>
      <c r="AB21" s="33">
        <v>5862.5</v>
      </c>
      <c r="AC21" s="43"/>
      <c r="AD21" s="21">
        <f t="shared" si="11"/>
        <v>0</v>
      </c>
      <c r="AE21" s="33">
        <v>8276</v>
      </c>
      <c r="AF21" s="26"/>
      <c r="AG21" s="21">
        <f t="shared" si="12"/>
        <v>0</v>
      </c>
      <c r="AH21" s="33">
        <v>8276</v>
      </c>
      <c r="AI21" s="26"/>
      <c r="AJ21" s="21"/>
      <c r="AK21" s="33">
        <v>8275.4</v>
      </c>
      <c r="AL21" s="26"/>
      <c r="AM21" s="21">
        <f t="shared" si="14"/>
        <v>0</v>
      </c>
      <c r="AN21" s="34">
        <v>0</v>
      </c>
      <c r="AO21" s="26"/>
      <c r="AP21" s="28"/>
      <c r="AQ21" s="32"/>
      <c r="AR21" s="10"/>
    </row>
    <row r="22" spans="1:44" ht="24" x14ac:dyDescent="0.25">
      <c r="A22" s="75"/>
      <c r="B22" s="78"/>
      <c r="C22" s="25" t="s">
        <v>24</v>
      </c>
      <c r="D22" s="46">
        <f t="shared" ref="D22:D23" si="19">G22+J22+M22+P22+S22+V22+Y22+AB22+AE22+AH22+AK22+AN22</f>
        <v>0</v>
      </c>
      <c r="E22" s="43">
        <f t="shared" si="1"/>
        <v>0</v>
      </c>
      <c r="F22" s="57">
        <v>0</v>
      </c>
      <c r="G22" s="54">
        <v>0</v>
      </c>
      <c r="H22" s="57">
        <v>0</v>
      </c>
      <c r="I22" s="49">
        <v>0</v>
      </c>
      <c r="J22" s="54">
        <v>0</v>
      </c>
      <c r="K22" s="49">
        <v>0</v>
      </c>
      <c r="L22" s="49">
        <v>0</v>
      </c>
      <c r="M22" s="33">
        <v>0</v>
      </c>
      <c r="N22" s="43">
        <v>0</v>
      </c>
      <c r="O22" s="49">
        <v>0</v>
      </c>
      <c r="P22" s="54">
        <v>0</v>
      </c>
      <c r="Q22" s="55">
        <v>0</v>
      </c>
      <c r="R22" s="49">
        <v>0</v>
      </c>
      <c r="S22" s="54">
        <v>0</v>
      </c>
      <c r="T22" s="56">
        <v>0</v>
      </c>
      <c r="U22" s="49">
        <v>0</v>
      </c>
      <c r="V22" s="33">
        <v>0</v>
      </c>
      <c r="W22" s="26"/>
      <c r="X22" s="21">
        <v>0</v>
      </c>
      <c r="Y22" s="33">
        <v>0</v>
      </c>
      <c r="Z22" s="26"/>
      <c r="AA22" s="21">
        <v>0</v>
      </c>
      <c r="AB22" s="33">
        <v>0</v>
      </c>
      <c r="AC22" s="58"/>
      <c r="AD22" s="21">
        <v>0</v>
      </c>
      <c r="AE22" s="33">
        <v>0</v>
      </c>
      <c r="AF22" s="26"/>
      <c r="AG22" s="21">
        <v>0</v>
      </c>
      <c r="AH22" s="33">
        <v>0</v>
      </c>
      <c r="AI22" s="26"/>
      <c r="AJ22" s="21">
        <v>0</v>
      </c>
      <c r="AK22" s="33">
        <v>0</v>
      </c>
      <c r="AL22" s="26"/>
      <c r="AM22" s="21">
        <v>0</v>
      </c>
      <c r="AN22" s="34">
        <v>0</v>
      </c>
      <c r="AO22" s="26"/>
      <c r="AP22" s="26"/>
      <c r="AQ22" s="32"/>
      <c r="AR22" s="10"/>
    </row>
    <row r="23" spans="1:44" ht="46.5" customHeight="1" x14ac:dyDescent="0.25">
      <c r="A23" s="76"/>
      <c r="B23" s="79"/>
      <c r="C23" s="18" t="s">
        <v>25</v>
      </c>
      <c r="D23" s="46">
        <f t="shared" si="19"/>
        <v>0</v>
      </c>
      <c r="E23" s="43">
        <f t="shared" si="1"/>
        <v>0</v>
      </c>
      <c r="F23" s="57">
        <v>0</v>
      </c>
      <c r="G23" s="54">
        <v>0</v>
      </c>
      <c r="H23" s="57">
        <v>0</v>
      </c>
      <c r="I23" s="49">
        <v>0</v>
      </c>
      <c r="J23" s="54">
        <v>0</v>
      </c>
      <c r="K23" s="49">
        <v>0</v>
      </c>
      <c r="L23" s="49">
        <v>0</v>
      </c>
      <c r="M23" s="33">
        <v>0</v>
      </c>
      <c r="N23" s="43">
        <v>0</v>
      </c>
      <c r="O23" s="49">
        <v>0</v>
      </c>
      <c r="P23" s="54">
        <v>0</v>
      </c>
      <c r="Q23" s="55">
        <v>0</v>
      </c>
      <c r="R23" s="49">
        <v>0</v>
      </c>
      <c r="S23" s="54">
        <v>0</v>
      </c>
      <c r="T23" s="56">
        <v>0</v>
      </c>
      <c r="U23" s="49">
        <v>0</v>
      </c>
      <c r="V23" s="33">
        <v>0</v>
      </c>
      <c r="W23" s="26"/>
      <c r="X23" s="21">
        <v>0</v>
      </c>
      <c r="Y23" s="33">
        <v>0</v>
      </c>
      <c r="Z23" s="26"/>
      <c r="AA23" s="21">
        <v>0</v>
      </c>
      <c r="AB23" s="34">
        <v>0</v>
      </c>
      <c r="AC23" s="43"/>
      <c r="AD23" s="21">
        <v>0</v>
      </c>
      <c r="AE23" s="33">
        <v>0</v>
      </c>
      <c r="AF23" s="26"/>
      <c r="AG23" s="21">
        <v>0</v>
      </c>
      <c r="AH23" s="33">
        <v>0</v>
      </c>
      <c r="AI23" s="26"/>
      <c r="AJ23" s="21">
        <v>0</v>
      </c>
      <c r="AK23" s="33">
        <v>0</v>
      </c>
      <c r="AL23" s="26"/>
      <c r="AM23" s="21">
        <v>0</v>
      </c>
      <c r="AN23" s="33">
        <v>0</v>
      </c>
      <c r="AO23" s="26"/>
      <c r="AP23" s="26"/>
      <c r="AQ23" s="32"/>
      <c r="AR23" s="10"/>
    </row>
    <row r="24" spans="1:44" x14ac:dyDescent="0.25">
      <c r="A24" s="3"/>
      <c r="B24" s="37"/>
      <c r="C24" s="3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"/>
      <c r="X24" s="2"/>
      <c r="Y24" s="2"/>
      <c r="Z24" s="1"/>
      <c r="AA24" s="1"/>
      <c r="AB24" s="2"/>
      <c r="AC24" s="17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39"/>
      <c r="AO24" s="39"/>
      <c r="AP24" s="40"/>
      <c r="AQ24" s="40"/>
      <c r="AR24" s="3"/>
    </row>
    <row r="25" spans="1:44" x14ac:dyDescent="0.25">
      <c r="A25" s="3"/>
      <c r="B25" s="80" t="s">
        <v>36</v>
      </c>
      <c r="C25" s="80"/>
      <c r="D25" s="80"/>
      <c r="E25" s="80"/>
      <c r="F25" s="80"/>
      <c r="G25" s="8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  <c r="X25" s="2"/>
      <c r="Y25" s="2"/>
      <c r="Z25" s="1"/>
      <c r="AA25" s="1"/>
      <c r="AB25" s="2"/>
      <c r="AC25" s="17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39"/>
      <c r="AO25" s="39"/>
      <c r="AP25" s="40"/>
      <c r="AQ25" s="40"/>
      <c r="AR25" s="3"/>
    </row>
    <row r="26" spans="1:44" x14ac:dyDescent="0.25">
      <c r="A26" s="3"/>
      <c r="B26" s="73" t="s">
        <v>35</v>
      </c>
      <c r="C26" s="73"/>
      <c r="D26" s="73"/>
      <c r="E26" s="73"/>
      <c r="F26" s="73"/>
      <c r="G26" s="73"/>
      <c r="H26" s="7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39"/>
      <c r="AP26" s="40"/>
      <c r="AQ26" s="40"/>
      <c r="AR26" s="3"/>
    </row>
  </sheetData>
  <mergeCells count="27">
    <mergeCell ref="AB2:AD2"/>
    <mergeCell ref="AE2:AG2"/>
    <mergeCell ref="D1:O1"/>
    <mergeCell ref="A2:A3"/>
    <mergeCell ref="B2:B3"/>
    <mergeCell ref="C2:C3"/>
    <mergeCell ref="D2:F2"/>
    <mergeCell ref="G2:I2"/>
    <mergeCell ref="J2:L2"/>
    <mergeCell ref="M2:O2"/>
    <mergeCell ref="A4:A8"/>
    <mergeCell ref="B4:B8"/>
    <mergeCell ref="AH2:AJ2"/>
    <mergeCell ref="AK2:AM2"/>
    <mergeCell ref="AN2:AP2"/>
    <mergeCell ref="P2:R2"/>
    <mergeCell ref="S2:U2"/>
    <mergeCell ref="V2:X2"/>
    <mergeCell ref="Y2:AA2"/>
    <mergeCell ref="B26:H26"/>
    <mergeCell ref="A19:A23"/>
    <mergeCell ref="B19:B23"/>
    <mergeCell ref="A9:A13"/>
    <mergeCell ref="B9:B13"/>
    <mergeCell ref="A14:A18"/>
    <mergeCell ref="B14:B18"/>
    <mergeCell ref="B25:G25"/>
  </mergeCells>
  <pageMargins left="0.51181102362204722" right="0" top="0.74803149606299213" bottom="0.74803149606299213" header="0.31496062992125984" footer="0.31496062992125984"/>
  <pageSetup paperSize="9" scale="83" fitToWidth="0" orientation="landscape" verticalDpi="0" r:id="rId1"/>
  <colBreaks count="2" manualBreakCount="2">
    <brk id="18" max="2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2018-03-12T04:59:55Z</dcterms:modified>
</cp:coreProperties>
</file>